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BAJO TRANSPARENCIA\LEY DE DISC FIN 1ER TRIM 2025\"/>
    </mc:Choice>
  </mc:AlternateContent>
  <bookViews>
    <workbookView xWindow="0" yWindow="0" windowWidth="23040" windowHeight="855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F28" i="7" l="1"/>
  <c r="E28" i="7"/>
  <c r="E38" i="7"/>
  <c r="F38" i="7"/>
  <c r="G62" i="9" l="1"/>
  <c r="G55" i="9"/>
  <c r="G56" i="9"/>
  <c r="G57" i="9"/>
  <c r="G58" i="9"/>
  <c r="G59" i="9"/>
  <c r="G60" i="9"/>
  <c r="G54" i="9"/>
  <c r="G46" i="9"/>
  <c r="G47" i="9"/>
  <c r="G48" i="9"/>
  <c r="G49" i="9"/>
  <c r="G50" i="9"/>
  <c r="G51" i="9"/>
  <c r="G52" i="9"/>
  <c r="G45" i="9"/>
  <c r="G18" i="9"/>
  <c r="G12" i="9"/>
  <c r="G13" i="9"/>
  <c r="G14" i="9"/>
  <c r="G15" i="9"/>
  <c r="G16" i="9"/>
  <c r="G17" i="9"/>
  <c r="G11" i="9"/>
  <c r="D62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28" i="9"/>
  <c r="D26" i="9"/>
  <c r="D25" i="9"/>
  <c r="D24" i="9"/>
  <c r="D23" i="9"/>
  <c r="D22" i="9"/>
  <c r="D21" i="9"/>
  <c r="D20" i="9"/>
  <c r="D12" i="9"/>
  <c r="D13" i="9"/>
  <c r="D14" i="9"/>
  <c r="D15" i="9"/>
  <c r="D16" i="9"/>
  <c r="D17" i="9"/>
  <c r="D18" i="9"/>
  <c r="D11" i="9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39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10" i="8"/>
  <c r="D103" i="7"/>
  <c r="D149" i="7"/>
  <c r="D148" i="7"/>
  <c r="D147" i="7"/>
  <c r="D145" i="7"/>
  <c r="D144" i="7"/>
  <c r="D143" i="7"/>
  <c r="D142" i="7"/>
  <c r="D141" i="7"/>
  <c r="D140" i="7"/>
  <c r="D139" i="7"/>
  <c r="D138" i="7"/>
  <c r="D136" i="7"/>
  <c r="D135" i="7"/>
  <c r="D134" i="7"/>
  <c r="D132" i="7"/>
  <c r="D131" i="7"/>
  <c r="D130" i="7"/>
  <c r="D129" i="7"/>
  <c r="D128" i="7"/>
  <c r="D127" i="7"/>
  <c r="D126" i="7"/>
  <c r="D125" i="7"/>
  <c r="D124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5" i="7"/>
  <c r="D94" i="7"/>
  <c r="D92" i="7"/>
  <c r="D91" i="7"/>
  <c r="D90" i="7"/>
  <c r="D89" i="7"/>
  <c r="D88" i="7"/>
  <c r="D87" i="7"/>
  <c r="D86" i="7"/>
  <c r="D70" i="7"/>
  <c r="D69" i="7"/>
  <c r="D68" i="7"/>
  <c r="D67" i="7"/>
  <c r="D66" i="7"/>
  <c r="D65" i="7"/>
  <c r="D64" i="7"/>
  <c r="D63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2" i="7"/>
  <c r="D13" i="7"/>
  <c r="D14" i="7"/>
  <c r="D15" i="7"/>
  <c r="D16" i="7"/>
  <c r="D17" i="7"/>
  <c r="D11" i="7"/>
  <c r="F6" i="2" l="1"/>
  <c r="E6" i="2"/>
  <c r="A2" i="25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E7" i="16"/>
  <c r="F7" i="16"/>
  <c r="G7" i="16"/>
  <c r="E21" i="16"/>
  <c r="F21" i="16"/>
  <c r="G21" i="16"/>
  <c r="E28" i="16"/>
  <c r="F28" i="16"/>
  <c r="G28" i="16"/>
  <c r="A2" i="16"/>
  <c r="G31" i="16" l="1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8" i="8"/>
  <c r="D38" i="8"/>
  <c r="E38" i="8"/>
  <c r="E54" i="8" s="1"/>
  <c r="F38" i="8"/>
  <c r="G38" i="8"/>
  <c r="B38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C60" i="2"/>
  <c r="B60" i="2"/>
  <c r="C41" i="2"/>
  <c r="B41" i="2"/>
  <c r="C38" i="2"/>
  <c r="E84" i="7" l="1"/>
  <c r="C9" i="9"/>
  <c r="F54" i="8"/>
  <c r="G146" i="7"/>
  <c r="G62" i="7"/>
  <c r="G28" i="7"/>
  <c r="C9" i="7"/>
  <c r="D41" i="6"/>
  <c r="G28" i="6"/>
  <c r="E79" i="2"/>
  <c r="E81" i="2" s="1"/>
  <c r="F81" i="2"/>
  <c r="K20" i="4"/>
  <c r="E20" i="4"/>
  <c r="I20" i="4"/>
  <c r="C43" i="9"/>
  <c r="B43" i="9"/>
  <c r="D9" i="9"/>
  <c r="E9" i="9"/>
  <c r="G9" i="9"/>
  <c r="B9" i="9"/>
  <c r="D43" i="9"/>
  <c r="E43" i="9"/>
  <c r="G43" i="9"/>
  <c r="B54" i="8"/>
  <c r="D54" i="8"/>
  <c r="C54" i="8"/>
  <c r="G54" i="8"/>
  <c r="G123" i="7"/>
  <c r="B84" i="7"/>
  <c r="C84" i="7"/>
  <c r="G18" i="7"/>
  <c r="G38" i="7"/>
  <c r="G75" i="7"/>
  <c r="G93" i="7"/>
  <c r="G133" i="7"/>
  <c r="G150" i="7"/>
  <c r="B9" i="7"/>
  <c r="E9" i="7"/>
  <c r="F84" i="7"/>
  <c r="G58" i="7"/>
  <c r="G113" i="7"/>
  <c r="G137" i="7"/>
  <c r="B41" i="6"/>
  <c r="B65" i="6"/>
  <c r="G54" i="6"/>
  <c r="D65" i="6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37" i="6"/>
  <c r="E159" i="7" l="1"/>
  <c r="F159" i="7"/>
  <c r="G77" i="9"/>
  <c r="E77" i="9"/>
  <c r="D77" i="9"/>
  <c r="C77" i="9"/>
  <c r="B159" i="7"/>
  <c r="C159" i="7"/>
  <c r="G9" i="7"/>
  <c r="B70" i="6"/>
  <c r="D70" i="6"/>
  <c r="G41" i="6"/>
  <c r="G42" i="6" s="1"/>
  <c r="B77" i="9"/>
  <c r="F77" i="9"/>
  <c r="G84" i="7"/>
  <c r="G159" i="7" l="1"/>
  <c r="G70" i="6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84" i="7"/>
  <c r="D159" i="7" s="1"/>
</calcChain>
</file>

<file path=xl/sharedStrings.xml><?xml version="1.0" encoding="utf-8"?>
<sst xmlns="http://schemas.openxmlformats.org/spreadsheetml/2006/main" count="1048" uniqueCount="622">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</sst>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 wrapText="1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6" fontId="2" fillId="0" borderId="14" xfId="5" applyNumberFormat="1" applyFont="1" applyFill="1" applyBorder="1" applyAlignment="1" applyProtection="1">
      <alignment horizontal="right" vertical="center"/>
      <protection locked="0"/>
    </xf>
    <xf numFmtId="166" fontId="0" fillId="2" borderId="16" xfId="5" applyNumberFormat="1" applyFont="1" applyFill="1" applyBorder="1" applyAlignment="1">
      <alignment horizontal="right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4" fontId="0" fillId="0" borderId="0" xfId="0" applyNumberFormat="1"/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3" fontId="0" fillId="3" borderId="14" xfId="8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>
      <alignment horizontal="right" vertical="center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166" fontId="1" fillId="3" borderId="14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166" fontId="1" fillId="3" borderId="14" xfId="8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6" fontId="1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8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166" fontId="1" fillId="0" borderId="14" xfId="8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3" fontId="1" fillId="0" borderId="8" xfId="8" applyNumberFormat="1" applyFont="1" applyFill="1" applyBorder="1" applyAlignment="1" applyProtection="1">
      <alignment vertical="center"/>
      <protection locked="0"/>
    </xf>
    <xf numFmtId="3" fontId="1" fillId="0" borderId="8" xfId="8" applyNumberFormat="1" applyFont="1" applyFill="1" applyBorder="1" applyAlignment="1" applyProtection="1">
      <alignment horizontal="right"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166" fontId="1" fillId="0" borderId="8" xfId="8" applyNumberFormat="1" applyFont="1" applyFill="1" applyBorder="1" applyAlignment="1" applyProtection="1">
      <alignment vertical="center"/>
      <protection locked="0"/>
    </xf>
    <xf numFmtId="166" fontId="0" fillId="0" borderId="8" xfId="8" applyNumberFormat="1" applyFont="1" applyFill="1" applyBorder="1" applyAlignment="1" applyProtection="1">
      <alignment vertical="center"/>
      <protection locked="0"/>
    </xf>
    <xf numFmtId="166" fontId="1" fillId="0" borderId="8" xfId="8" applyNumberFormat="1" applyFont="1" applyFill="1" applyBorder="1" applyAlignment="1" applyProtection="1">
      <alignment vertical="center"/>
      <protection locked="0"/>
    </xf>
    <xf numFmtId="166" fontId="1" fillId="0" borderId="8" xfId="8" applyNumberFormat="1" applyFont="1" applyFill="1" applyBorder="1" applyAlignment="1" applyProtection="1">
      <alignment vertical="center"/>
      <protection locked="0"/>
    </xf>
    <xf numFmtId="166" fontId="0" fillId="0" borderId="8" xfId="8" applyNumberFormat="1" applyFont="1" applyFill="1" applyBorder="1" applyAlignment="1" applyProtection="1">
      <alignment vertical="center"/>
      <protection locked="0"/>
    </xf>
    <xf numFmtId="166" fontId="0" fillId="0" borderId="8" xfId="8" applyNumberFormat="1" applyFont="1" applyFill="1" applyBorder="1" applyAlignment="1" applyProtection="1">
      <alignment vertical="center"/>
      <protection locked="0"/>
    </xf>
    <xf numFmtId="166" fontId="1" fillId="0" borderId="8" xfId="8" applyNumberFormat="1" applyFont="1" applyFill="1" applyBorder="1" applyAlignment="1" applyProtection="1">
      <alignment vertical="center"/>
      <protection locked="0"/>
    </xf>
    <xf numFmtId="166" fontId="0" fillId="0" borderId="8" xfId="8" applyNumberFormat="1" applyFont="1" applyFill="1" applyBorder="1" applyAlignment="1" applyProtection="1">
      <alignment vertical="center"/>
      <protection locked="0"/>
    </xf>
    <xf numFmtId="166" fontId="0" fillId="0" borderId="8" xfId="8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8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1" fillId="3" borderId="14" xfId="1" applyNumberFormat="1" applyFont="1" applyFill="1" applyBorder="1" applyAlignment="1" applyProtection="1">
      <alignment vertical="center"/>
      <protection locked="0"/>
    </xf>
    <xf numFmtId="3" fontId="0" fillId="3" borderId="14" xfId="1" applyNumberFormat="1" applyFont="1" applyFill="1" applyBorder="1" applyAlignment="1" applyProtection="1">
      <alignment vertical="center"/>
      <protection locked="0"/>
    </xf>
    <xf numFmtId="3" fontId="0" fillId="0" borderId="8" xfId="0" applyNumberFormat="1" applyBorder="1" applyAlignment="1">
      <alignment horizontal="center" vertical="center"/>
    </xf>
    <xf numFmtId="166" fontId="0" fillId="0" borderId="8" xfId="9" applyNumberFormat="1" applyFont="1" applyFill="1" applyBorder="1" applyAlignment="1" applyProtection="1">
      <alignment horizontal="right" vertical="center"/>
      <protection locked="0"/>
    </xf>
    <xf numFmtId="166" fontId="1" fillId="0" borderId="8" xfId="9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3" t="s">
        <v>0</v>
      </c>
      <c r="B1" s="254"/>
      <c r="C1" s="254"/>
      <c r="D1" s="254"/>
      <c r="E1" s="254"/>
      <c r="F1" s="255"/>
    </row>
    <row r="2" spans="1:6" ht="15" customHeight="1" x14ac:dyDescent="0.25">
      <c r="A2" s="108" t="s">
        <v>594</v>
      </c>
      <c r="B2" s="109"/>
      <c r="C2" s="109"/>
      <c r="D2" s="109"/>
      <c r="E2" s="109"/>
      <c r="F2" s="110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11" t="s">
        <v>2</v>
      </c>
      <c r="B4" s="112"/>
      <c r="C4" s="112"/>
      <c r="D4" s="112"/>
      <c r="E4" s="112"/>
      <c r="F4" s="113"/>
    </row>
    <row r="5" spans="1:6" ht="12.95" customHeight="1" x14ac:dyDescent="0.25">
      <c r="A5" s="114" t="s">
        <v>3</v>
      </c>
      <c r="B5" s="115"/>
      <c r="C5" s="115"/>
      <c r="D5" s="115"/>
      <c r="E5" s="115"/>
      <c r="F5" s="116"/>
    </row>
    <row r="6" spans="1:6" ht="41.45" customHeight="1" x14ac:dyDescent="0.25">
      <c r="A6" s="39" t="s">
        <v>4</v>
      </c>
      <c r="B6" s="40" t="s">
        <v>5</v>
      </c>
      <c r="C6" s="1" t="s">
        <v>6</v>
      </c>
      <c r="D6" s="41" t="s">
        <v>7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8</v>
      </c>
      <c r="B7" s="43"/>
      <c r="C7" s="43"/>
      <c r="D7" s="42" t="s">
        <v>9</v>
      </c>
      <c r="E7" s="43"/>
      <c r="F7" s="43"/>
    </row>
    <row r="8" spans="1:6" x14ac:dyDescent="0.25">
      <c r="A8" s="2" t="s">
        <v>10</v>
      </c>
      <c r="B8" s="44"/>
      <c r="C8" s="44"/>
      <c r="D8" s="2" t="s">
        <v>11</v>
      </c>
      <c r="E8" s="44"/>
      <c r="F8" s="44"/>
    </row>
    <row r="9" spans="1:6" x14ac:dyDescent="0.25">
      <c r="A9" s="45" t="s">
        <v>12</v>
      </c>
      <c r="B9" s="120">
        <f>SUM(B10:B16)</f>
        <v>143406051.16999999</v>
      </c>
      <c r="C9" s="120">
        <f>SUM(C10:C16)</f>
        <v>74275427.840000004</v>
      </c>
      <c r="D9" s="45" t="s">
        <v>13</v>
      </c>
      <c r="E9" s="120">
        <f>SUM(E10:E18)</f>
        <v>-637436.47</v>
      </c>
      <c r="F9" s="120">
        <f>SUM(F10:F18)</f>
        <v>5152661.83</v>
      </c>
    </row>
    <row r="10" spans="1:6" x14ac:dyDescent="0.25">
      <c r="A10" s="47" t="s">
        <v>14</v>
      </c>
      <c r="B10" s="158">
        <v>0</v>
      </c>
      <c r="C10" s="158">
        <v>0</v>
      </c>
      <c r="D10" s="47" t="s">
        <v>15</v>
      </c>
      <c r="E10" s="171">
        <v>6018.4</v>
      </c>
      <c r="F10" s="171">
        <v>87197.07</v>
      </c>
    </row>
    <row r="11" spans="1:6" x14ac:dyDescent="0.25">
      <c r="A11" s="47" t="s">
        <v>16</v>
      </c>
      <c r="B11" s="158">
        <v>107932806.20999999</v>
      </c>
      <c r="C11" s="158">
        <v>70548219.159999996</v>
      </c>
      <c r="D11" s="47" t="s">
        <v>17</v>
      </c>
      <c r="E11" s="171">
        <v>61976.11</v>
      </c>
      <c r="F11" s="171">
        <v>320143.44</v>
      </c>
    </row>
    <row r="12" spans="1:6" x14ac:dyDescent="0.25">
      <c r="A12" s="47" t="s">
        <v>18</v>
      </c>
      <c r="B12" s="158">
        <v>0</v>
      </c>
      <c r="C12" s="158">
        <v>0</v>
      </c>
      <c r="D12" s="47" t="s">
        <v>19</v>
      </c>
      <c r="E12" s="171">
        <v>-29.12</v>
      </c>
      <c r="F12" s="171">
        <v>714111.1</v>
      </c>
    </row>
    <row r="13" spans="1:6" x14ac:dyDescent="0.25">
      <c r="A13" s="47" t="s">
        <v>20</v>
      </c>
      <c r="B13" s="158">
        <v>35473244.960000001</v>
      </c>
      <c r="C13" s="158">
        <v>3727208.68</v>
      </c>
      <c r="D13" s="47" t="s">
        <v>21</v>
      </c>
      <c r="E13" s="171">
        <v>0</v>
      </c>
      <c r="F13" s="171">
        <v>0</v>
      </c>
    </row>
    <row r="14" spans="1:6" x14ac:dyDescent="0.25">
      <c r="A14" s="47" t="s">
        <v>22</v>
      </c>
      <c r="B14" s="158">
        <v>0</v>
      </c>
      <c r="C14" s="158">
        <v>0</v>
      </c>
      <c r="D14" s="47" t="s">
        <v>23</v>
      </c>
      <c r="E14" s="171">
        <v>8000</v>
      </c>
      <c r="F14" s="171">
        <v>8000</v>
      </c>
    </row>
    <row r="15" spans="1:6" x14ac:dyDescent="0.25">
      <c r="A15" s="47" t="s">
        <v>24</v>
      </c>
      <c r="B15" s="158">
        <v>0</v>
      </c>
      <c r="C15" s="158">
        <v>0</v>
      </c>
      <c r="D15" s="47" t="s">
        <v>25</v>
      </c>
      <c r="E15" s="171">
        <v>0</v>
      </c>
      <c r="F15" s="171">
        <v>0</v>
      </c>
    </row>
    <row r="16" spans="1:6" x14ac:dyDescent="0.25">
      <c r="A16" s="47" t="s">
        <v>26</v>
      </c>
      <c r="B16" s="158">
        <v>0</v>
      </c>
      <c r="C16" s="158">
        <v>0</v>
      </c>
      <c r="D16" s="47" t="s">
        <v>27</v>
      </c>
      <c r="E16" s="171">
        <v>-820705.58</v>
      </c>
      <c r="F16" s="171">
        <v>-1890656.04</v>
      </c>
    </row>
    <row r="17" spans="1:6" x14ac:dyDescent="0.25">
      <c r="A17" s="45" t="s">
        <v>28</v>
      </c>
      <c r="B17" s="46">
        <f>SUM(B18:B24)</f>
        <v>4676102.84</v>
      </c>
      <c r="C17" s="46">
        <f>SUM(C18:C24)</f>
        <v>4865366.3100000005</v>
      </c>
      <c r="D17" s="47" t="s">
        <v>29</v>
      </c>
      <c r="E17" s="171">
        <v>0</v>
      </c>
      <c r="F17" s="171">
        <v>0</v>
      </c>
    </row>
    <row r="18" spans="1:6" x14ac:dyDescent="0.25">
      <c r="A18" s="47" t="s">
        <v>30</v>
      </c>
      <c r="B18" s="159">
        <v>0</v>
      </c>
      <c r="C18" s="159">
        <v>0</v>
      </c>
      <c r="D18" s="47" t="s">
        <v>31</v>
      </c>
      <c r="E18" s="171">
        <v>107303.72</v>
      </c>
      <c r="F18" s="171">
        <v>5913866.2599999998</v>
      </c>
    </row>
    <row r="19" spans="1:6" x14ac:dyDescent="0.25">
      <c r="A19" s="47" t="s">
        <v>32</v>
      </c>
      <c r="B19" s="159">
        <v>-133.52000000000001</v>
      </c>
      <c r="C19" s="159">
        <v>-133.52000000000001</v>
      </c>
      <c r="D19" s="45" t="s">
        <v>33</v>
      </c>
      <c r="E19" s="120">
        <f>SUM(E20:E22)</f>
        <v>0</v>
      </c>
      <c r="F19" s="120">
        <f>SUM(F20:F22)</f>
        <v>0</v>
      </c>
    </row>
    <row r="20" spans="1:6" x14ac:dyDescent="0.25">
      <c r="A20" s="47" t="s">
        <v>34</v>
      </c>
      <c r="B20" s="159">
        <v>4114693.09</v>
      </c>
      <c r="C20" s="159">
        <v>4044416.85</v>
      </c>
      <c r="D20" s="47" t="s">
        <v>35</v>
      </c>
      <c r="E20" s="172">
        <v>0</v>
      </c>
      <c r="F20" s="172">
        <v>0</v>
      </c>
    </row>
    <row r="21" spans="1:6" x14ac:dyDescent="0.25">
      <c r="A21" s="47" t="s">
        <v>36</v>
      </c>
      <c r="B21" s="159">
        <v>25365.85</v>
      </c>
      <c r="C21" s="159">
        <v>0</v>
      </c>
      <c r="D21" s="47" t="s">
        <v>37</v>
      </c>
      <c r="E21" s="172">
        <v>0</v>
      </c>
      <c r="F21" s="172">
        <v>0</v>
      </c>
    </row>
    <row r="22" spans="1:6" x14ac:dyDescent="0.25">
      <c r="A22" s="47" t="s">
        <v>38</v>
      </c>
      <c r="B22" s="159">
        <v>18500</v>
      </c>
      <c r="C22" s="159">
        <v>5500</v>
      </c>
      <c r="D22" s="47" t="s">
        <v>39</v>
      </c>
      <c r="E22" s="172">
        <v>0</v>
      </c>
      <c r="F22" s="172">
        <v>0</v>
      </c>
    </row>
    <row r="23" spans="1:6" x14ac:dyDescent="0.25">
      <c r="A23" s="47" t="s">
        <v>40</v>
      </c>
      <c r="B23" s="159">
        <v>0</v>
      </c>
      <c r="C23" s="159">
        <v>0</v>
      </c>
      <c r="D23" s="45" t="s">
        <v>41</v>
      </c>
      <c r="E23" s="120">
        <f>E24+E25</f>
        <v>0</v>
      </c>
      <c r="F23" s="120">
        <f>F24+F25</f>
        <v>0</v>
      </c>
    </row>
    <row r="24" spans="1:6" x14ac:dyDescent="0.25">
      <c r="A24" s="47" t="s">
        <v>42</v>
      </c>
      <c r="B24" s="159">
        <v>517677.42</v>
      </c>
      <c r="C24" s="159">
        <v>815582.98</v>
      </c>
      <c r="D24" s="47" t="s">
        <v>43</v>
      </c>
      <c r="E24" s="173">
        <v>0</v>
      </c>
      <c r="F24" s="173">
        <v>0</v>
      </c>
    </row>
    <row r="25" spans="1:6" x14ac:dyDescent="0.25">
      <c r="A25" s="45" t="s">
        <v>44</v>
      </c>
      <c r="B25" s="46">
        <f>SUM(B26:B30)</f>
        <v>7262535.9299999997</v>
      </c>
      <c r="C25" s="46">
        <f>SUM(C26:C30)</f>
        <v>13712327.42</v>
      </c>
      <c r="D25" s="47" t="s">
        <v>45</v>
      </c>
      <c r="E25" s="173">
        <v>0</v>
      </c>
      <c r="F25" s="173">
        <v>0</v>
      </c>
    </row>
    <row r="26" spans="1:6" x14ac:dyDescent="0.25">
      <c r="A26" s="47" t="s">
        <v>46</v>
      </c>
      <c r="B26" s="160">
        <v>682586.39</v>
      </c>
      <c r="C26" s="160">
        <v>682586.39</v>
      </c>
      <c r="D26" s="45" t="s">
        <v>47</v>
      </c>
      <c r="E26" s="174">
        <v>0</v>
      </c>
      <c r="F26" s="174">
        <v>0</v>
      </c>
    </row>
    <row r="27" spans="1:6" x14ac:dyDescent="0.25">
      <c r="A27" s="47" t="s">
        <v>48</v>
      </c>
      <c r="B27" s="160">
        <v>336705.34</v>
      </c>
      <c r="C27" s="160">
        <v>336705.34</v>
      </c>
      <c r="D27" s="45" t="s">
        <v>49</v>
      </c>
      <c r="E27" s="120">
        <f>SUM(E28:E30)</f>
        <v>0</v>
      </c>
      <c r="F27" s="120">
        <f>SUM(F28:F30)</f>
        <v>0</v>
      </c>
    </row>
    <row r="28" spans="1:6" x14ac:dyDescent="0.25">
      <c r="A28" s="47" t="s">
        <v>50</v>
      </c>
      <c r="B28" s="160">
        <v>0</v>
      </c>
      <c r="C28" s="160">
        <v>0</v>
      </c>
      <c r="D28" s="47" t="s">
        <v>51</v>
      </c>
      <c r="E28" s="175">
        <v>0</v>
      </c>
      <c r="F28" s="175">
        <v>0</v>
      </c>
    </row>
    <row r="29" spans="1:6" x14ac:dyDescent="0.25">
      <c r="A29" s="47" t="s">
        <v>52</v>
      </c>
      <c r="B29" s="160">
        <v>6243244.2000000002</v>
      </c>
      <c r="C29" s="160">
        <v>12693035.689999999</v>
      </c>
      <c r="D29" s="47" t="s">
        <v>53</v>
      </c>
      <c r="E29" s="175">
        <v>0</v>
      </c>
      <c r="F29" s="175">
        <v>0</v>
      </c>
    </row>
    <row r="30" spans="1:6" x14ac:dyDescent="0.25">
      <c r="A30" s="47" t="s">
        <v>54</v>
      </c>
      <c r="B30" s="160">
        <v>0</v>
      </c>
      <c r="C30" s="160">
        <v>0</v>
      </c>
      <c r="D30" s="47" t="s">
        <v>55</v>
      </c>
      <c r="E30" s="175">
        <v>0</v>
      </c>
      <c r="F30" s="175">
        <v>0</v>
      </c>
    </row>
    <row r="31" spans="1:6" x14ac:dyDescent="0.25">
      <c r="A31" s="45" t="s">
        <v>56</v>
      </c>
      <c r="B31" s="163">
        <f>SUM(B32:B36)</f>
        <v>0</v>
      </c>
      <c r="C31" s="163">
        <f>SUM(C32:C36)</f>
        <v>0</v>
      </c>
      <c r="D31" s="45" t="s">
        <v>57</v>
      </c>
      <c r="E31" s="120">
        <f>SUM(E32:E37)</f>
        <v>0</v>
      </c>
      <c r="F31" s="120">
        <f>SUM(F32:F37)</f>
        <v>0</v>
      </c>
    </row>
    <row r="32" spans="1:6" x14ac:dyDescent="0.25">
      <c r="A32" s="47" t="s">
        <v>58</v>
      </c>
      <c r="B32" s="161">
        <v>0</v>
      </c>
      <c r="C32" s="161">
        <v>0</v>
      </c>
      <c r="D32" s="47" t="s">
        <v>59</v>
      </c>
      <c r="E32" s="120">
        <v>0</v>
      </c>
      <c r="F32" s="120">
        <v>0</v>
      </c>
    </row>
    <row r="33" spans="1:6" ht="14.45" customHeight="1" x14ac:dyDescent="0.25">
      <c r="A33" s="47" t="s">
        <v>60</v>
      </c>
      <c r="B33" s="161">
        <v>0</v>
      </c>
      <c r="C33" s="161">
        <v>0</v>
      </c>
      <c r="D33" s="47" t="s">
        <v>61</v>
      </c>
      <c r="E33" s="120">
        <v>0</v>
      </c>
      <c r="F33" s="120">
        <v>0</v>
      </c>
    </row>
    <row r="34" spans="1:6" ht="14.45" customHeight="1" x14ac:dyDescent="0.25">
      <c r="A34" s="47" t="s">
        <v>62</v>
      </c>
      <c r="B34" s="161">
        <v>0</v>
      </c>
      <c r="C34" s="161">
        <v>0</v>
      </c>
      <c r="D34" s="47" t="s">
        <v>63</v>
      </c>
      <c r="E34" s="120">
        <v>0</v>
      </c>
      <c r="F34" s="120">
        <v>0</v>
      </c>
    </row>
    <row r="35" spans="1:6" ht="14.45" customHeight="1" x14ac:dyDescent="0.25">
      <c r="A35" s="47" t="s">
        <v>64</v>
      </c>
      <c r="B35" s="161">
        <v>0</v>
      </c>
      <c r="C35" s="161">
        <v>0</v>
      </c>
      <c r="D35" s="47" t="s">
        <v>65</v>
      </c>
      <c r="E35" s="120">
        <v>0</v>
      </c>
      <c r="F35" s="120">
        <v>0</v>
      </c>
    </row>
    <row r="36" spans="1:6" ht="14.45" customHeight="1" x14ac:dyDescent="0.25">
      <c r="A36" s="47" t="s">
        <v>66</v>
      </c>
      <c r="B36" s="161">
        <v>0</v>
      </c>
      <c r="C36" s="161">
        <v>0</v>
      </c>
      <c r="D36" s="47" t="s">
        <v>67</v>
      </c>
      <c r="E36" s="120">
        <v>0</v>
      </c>
      <c r="F36" s="120">
        <v>0</v>
      </c>
    </row>
    <row r="37" spans="1:6" ht="14.45" customHeight="1" x14ac:dyDescent="0.25">
      <c r="A37" s="45" t="s">
        <v>68</v>
      </c>
      <c r="B37" s="163">
        <v>0</v>
      </c>
      <c r="C37" s="163">
        <v>0</v>
      </c>
      <c r="D37" s="47" t="s">
        <v>69</v>
      </c>
      <c r="E37" s="120">
        <v>0</v>
      </c>
      <c r="F37" s="120">
        <v>0</v>
      </c>
    </row>
    <row r="38" spans="1:6" x14ac:dyDescent="0.25">
      <c r="A38" s="45" t="s">
        <v>70</v>
      </c>
      <c r="B38" s="163">
        <f>SUM(B39:B40)</f>
        <v>0</v>
      </c>
      <c r="C38" s="163">
        <f>SUM(C39:C40)</f>
        <v>0</v>
      </c>
      <c r="D38" s="45" t="s">
        <v>71</v>
      </c>
      <c r="E38" s="120">
        <f>SUM(E39:E41)</f>
        <v>0</v>
      </c>
      <c r="F38" s="120">
        <f>SUM(F39:F41)</f>
        <v>0</v>
      </c>
    </row>
    <row r="39" spans="1:6" x14ac:dyDescent="0.25">
      <c r="A39" s="47" t="s">
        <v>72</v>
      </c>
      <c r="B39" s="162">
        <v>0</v>
      </c>
      <c r="C39" s="162">
        <v>0</v>
      </c>
      <c r="D39" s="47" t="s">
        <v>73</v>
      </c>
      <c r="E39" s="120">
        <v>0</v>
      </c>
      <c r="F39" s="120">
        <v>0</v>
      </c>
    </row>
    <row r="40" spans="1:6" x14ac:dyDescent="0.25">
      <c r="A40" s="47" t="s">
        <v>74</v>
      </c>
      <c r="B40" s="162">
        <v>0</v>
      </c>
      <c r="C40" s="162">
        <v>0</v>
      </c>
      <c r="D40" s="47" t="s">
        <v>75</v>
      </c>
      <c r="E40" s="120">
        <v>0</v>
      </c>
      <c r="F40" s="120">
        <v>0</v>
      </c>
    </row>
    <row r="41" spans="1:6" x14ac:dyDescent="0.25">
      <c r="A41" s="45" t="s">
        <v>76</v>
      </c>
      <c r="B41" s="164">
        <f>SUM(B42:B45)</f>
        <v>0</v>
      </c>
      <c r="C41" s="164">
        <f>SUM(C42:C45)</f>
        <v>0</v>
      </c>
      <c r="D41" s="47" t="s">
        <v>77</v>
      </c>
      <c r="E41" s="120">
        <v>0</v>
      </c>
      <c r="F41" s="120">
        <v>0</v>
      </c>
    </row>
    <row r="42" spans="1:6" x14ac:dyDescent="0.25">
      <c r="A42" s="47" t="s">
        <v>78</v>
      </c>
      <c r="B42" s="164">
        <v>0</v>
      </c>
      <c r="C42" s="164">
        <v>0</v>
      </c>
      <c r="D42" s="45" t="s">
        <v>79</v>
      </c>
      <c r="E42" s="120">
        <f>SUM(E43:E45)</f>
        <v>0</v>
      </c>
      <c r="F42" s="120">
        <f>SUM(F43:F45)</f>
        <v>0</v>
      </c>
    </row>
    <row r="43" spans="1:6" x14ac:dyDescent="0.25">
      <c r="A43" s="47" t="s">
        <v>80</v>
      </c>
      <c r="B43" s="164">
        <v>0</v>
      </c>
      <c r="C43" s="164">
        <v>0</v>
      </c>
      <c r="D43" s="47" t="s">
        <v>81</v>
      </c>
      <c r="E43" s="120">
        <v>0</v>
      </c>
      <c r="F43" s="120">
        <v>0</v>
      </c>
    </row>
    <row r="44" spans="1:6" x14ac:dyDescent="0.25">
      <c r="A44" s="47" t="s">
        <v>82</v>
      </c>
      <c r="B44" s="164">
        <v>0</v>
      </c>
      <c r="C44" s="164">
        <v>0</v>
      </c>
      <c r="D44" s="47" t="s">
        <v>83</v>
      </c>
      <c r="E44" s="120">
        <v>0</v>
      </c>
      <c r="F44" s="120">
        <v>0</v>
      </c>
    </row>
    <row r="45" spans="1:6" x14ac:dyDescent="0.25">
      <c r="A45" s="47" t="s">
        <v>84</v>
      </c>
      <c r="B45" s="164">
        <v>0</v>
      </c>
      <c r="C45" s="164">
        <v>0</v>
      </c>
      <c r="D45" s="47" t="s">
        <v>85</v>
      </c>
      <c r="E45" s="120">
        <v>0</v>
      </c>
      <c r="F45" s="120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86</v>
      </c>
      <c r="B47" s="165">
        <f>B9+B17+B25+B31+B37+B38+B41</f>
        <v>155344689.94</v>
      </c>
      <c r="C47" s="165">
        <f>C9+C17+C25+C31+C37+C38+C41</f>
        <v>92853121.570000008</v>
      </c>
      <c r="D47" s="2" t="s">
        <v>87</v>
      </c>
      <c r="E47" s="165">
        <f>E9+E19+E23+E26+E27+E31+E38+E42</f>
        <v>-637436.47</v>
      </c>
      <c r="F47" s="165">
        <f>F9+F19+F23+F26+F27+F31+F38+F42</f>
        <v>5152661.83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88</v>
      </c>
      <c r="B49" s="168"/>
      <c r="C49" s="168"/>
      <c r="D49" s="2" t="s">
        <v>89</v>
      </c>
      <c r="E49" s="48"/>
      <c r="F49" s="48"/>
    </row>
    <row r="50" spans="1:6" x14ac:dyDescent="0.25">
      <c r="A50" s="45" t="s">
        <v>90</v>
      </c>
      <c r="B50" s="168">
        <v>0</v>
      </c>
      <c r="C50" s="168">
        <v>0</v>
      </c>
      <c r="D50" s="45" t="s">
        <v>91</v>
      </c>
      <c r="E50" s="170">
        <v>0</v>
      </c>
      <c r="F50" s="170">
        <v>0</v>
      </c>
    </row>
    <row r="51" spans="1:6" x14ac:dyDescent="0.25">
      <c r="A51" s="45" t="s">
        <v>92</v>
      </c>
      <c r="B51" s="168">
        <v>0</v>
      </c>
      <c r="C51" s="168">
        <v>0</v>
      </c>
      <c r="D51" s="45" t="s">
        <v>93</v>
      </c>
      <c r="E51" s="170">
        <v>0</v>
      </c>
      <c r="F51" s="170">
        <v>0</v>
      </c>
    </row>
    <row r="52" spans="1:6" x14ac:dyDescent="0.25">
      <c r="A52" s="45" t="s">
        <v>94</v>
      </c>
      <c r="B52" s="169">
        <v>672115084.60000002</v>
      </c>
      <c r="C52" s="169">
        <v>642261829.73000002</v>
      </c>
      <c r="D52" s="45" t="s">
        <v>95</v>
      </c>
      <c r="E52" s="170">
        <v>0</v>
      </c>
      <c r="F52" s="170">
        <v>0</v>
      </c>
    </row>
    <row r="53" spans="1:6" x14ac:dyDescent="0.25">
      <c r="A53" s="45" t="s">
        <v>96</v>
      </c>
      <c r="B53" s="169">
        <v>128286614.59999999</v>
      </c>
      <c r="C53" s="169">
        <v>128042267.22</v>
      </c>
      <c r="D53" s="45" t="s">
        <v>97</v>
      </c>
      <c r="E53" s="170">
        <v>0</v>
      </c>
      <c r="F53" s="170">
        <v>0</v>
      </c>
    </row>
    <row r="54" spans="1:6" x14ac:dyDescent="0.25">
      <c r="A54" s="45" t="s">
        <v>98</v>
      </c>
      <c r="B54" s="169">
        <v>1714878.68</v>
      </c>
      <c r="C54" s="169">
        <v>1714878.68</v>
      </c>
      <c r="D54" s="45" t="s">
        <v>99</v>
      </c>
      <c r="E54" s="170">
        <v>0</v>
      </c>
      <c r="F54" s="170">
        <v>0</v>
      </c>
    </row>
    <row r="55" spans="1:6" x14ac:dyDescent="0.25">
      <c r="A55" s="45" t="s">
        <v>100</v>
      </c>
      <c r="B55" s="169">
        <v>-97894432.189999998</v>
      </c>
      <c r="C55" s="169">
        <v>-97894432.189999998</v>
      </c>
      <c r="D55" s="49" t="s">
        <v>101</v>
      </c>
      <c r="E55" s="170">
        <v>0</v>
      </c>
      <c r="F55" s="170">
        <v>0</v>
      </c>
    </row>
    <row r="56" spans="1:6" x14ac:dyDescent="0.25">
      <c r="A56" s="45" t="s">
        <v>102</v>
      </c>
      <c r="B56" s="169">
        <v>41621.93</v>
      </c>
      <c r="C56" s="169">
        <v>41621.93</v>
      </c>
      <c r="D56" s="44"/>
      <c r="E56" s="166"/>
      <c r="F56" s="166"/>
    </row>
    <row r="57" spans="1:6" x14ac:dyDescent="0.25">
      <c r="A57" s="45" t="s">
        <v>103</v>
      </c>
      <c r="B57" s="169">
        <v>0</v>
      </c>
      <c r="C57" s="169">
        <v>0</v>
      </c>
      <c r="D57" s="2" t="s">
        <v>104</v>
      </c>
      <c r="E57" s="165">
        <f>SUM(E50:E55)</f>
        <v>0</v>
      </c>
      <c r="F57" s="165">
        <f>SUM(F50:F55)</f>
        <v>0</v>
      </c>
    </row>
    <row r="58" spans="1:6" x14ac:dyDescent="0.25">
      <c r="A58" s="45" t="s">
        <v>105</v>
      </c>
      <c r="B58" s="169">
        <v>0</v>
      </c>
      <c r="C58" s="169">
        <v>0</v>
      </c>
      <c r="D58" s="44"/>
      <c r="E58" s="48"/>
      <c r="F58" s="48"/>
    </row>
    <row r="59" spans="1:6" x14ac:dyDescent="0.25">
      <c r="A59" s="44"/>
      <c r="B59" s="168"/>
      <c r="C59" s="168"/>
      <c r="D59" s="2" t="s">
        <v>106</v>
      </c>
      <c r="E59" s="165">
        <f>E47+E57</f>
        <v>-637436.47</v>
      </c>
      <c r="F59" s="165">
        <f>F47+F57</f>
        <v>5152661.83</v>
      </c>
    </row>
    <row r="60" spans="1:6" x14ac:dyDescent="0.25">
      <c r="A60" s="3" t="s">
        <v>107</v>
      </c>
      <c r="B60" s="165">
        <f>SUM(B50:B58)</f>
        <v>704263767.62</v>
      </c>
      <c r="C60" s="165">
        <f>SUM(C50:C58)</f>
        <v>674166165.37</v>
      </c>
      <c r="D60" s="44"/>
      <c r="E60" s="48"/>
      <c r="F60" s="48"/>
    </row>
    <row r="61" spans="1:6" x14ac:dyDescent="0.25">
      <c r="A61" s="44"/>
      <c r="B61" s="167"/>
      <c r="C61" s="167"/>
      <c r="D61" s="50" t="s">
        <v>108</v>
      </c>
      <c r="E61" s="48"/>
      <c r="F61" s="48"/>
    </row>
    <row r="62" spans="1:6" x14ac:dyDescent="0.25">
      <c r="A62" s="3" t="s">
        <v>109</v>
      </c>
      <c r="B62" s="165">
        <f>SUM(B47+B60)</f>
        <v>859608457.55999994</v>
      </c>
      <c r="C62" s="165">
        <f>SUM(C47+C60)</f>
        <v>767019286.94000006</v>
      </c>
      <c r="D62" s="44"/>
      <c r="E62" s="48"/>
      <c r="F62" s="48"/>
    </row>
    <row r="63" spans="1:6" x14ac:dyDescent="0.25">
      <c r="A63" s="44"/>
      <c r="B63" s="44"/>
      <c r="C63" s="44"/>
      <c r="D63" s="51" t="s">
        <v>110</v>
      </c>
      <c r="E63" s="120">
        <f>SUM(E64:E66)</f>
        <v>143385078.71000001</v>
      </c>
      <c r="F63" s="120">
        <f>SUM(F64:F66)</f>
        <v>143385078.71000001</v>
      </c>
    </row>
    <row r="64" spans="1:6" x14ac:dyDescent="0.25">
      <c r="A64" s="44"/>
      <c r="B64" s="44"/>
      <c r="C64" s="44"/>
      <c r="D64" s="45" t="s">
        <v>111</v>
      </c>
      <c r="E64" s="177">
        <v>75451446.780000001</v>
      </c>
      <c r="F64" s="177">
        <v>75451446.780000001</v>
      </c>
    </row>
    <row r="65" spans="1:6" x14ac:dyDescent="0.25">
      <c r="A65" s="44"/>
      <c r="B65" s="44"/>
      <c r="C65" s="44"/>
      <c r="D65" s="49" t="s">
        <v>112</v>
      </c>
      <c r="E65" s="177">
        <v>67933631.930000007</v>
      </c>
      <c r="F65" s="177">
        <v>67933631.930000007</v>
      </c>
    </row>
    <row r="66" spans="1:6" x14ac:dyDescent="0.25">
      <c r="A66" s="44"/>
      <c r="B66" s="44"/>
      <c r="C66" s="44"/>
      <c r="D66" s="45" t="s">
        <v>113</v>
      </c>
      <c r="E66" s="177">
        <v>0</v>
      </c>
      <c r="F66" s="177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114</v>
      </c>
      <c r="E68" s="120">
        <f>SUM(E69:E73)</f>
        <v>716860815.31999993</v>
      </c>
      <c r="F68" s="120">
        <f>SUM(F69:F73)</f>
        <v>618481546.39999998</v>
      </c>
    </row>
    <row r="69" spans="1:6" x14ac:dyDescent="0.25">
      <c r="A69" s="52"/>
      <c r="B69" s="44"/>
      <c r="C69" s="44"/>
      <c r="D69" s="45" t="s">
        <v>115</v>
      </c>
      <c r="E69" s="178">
        <v>98379159.530000001</v>
      </c>
      <c r="F69" s="178">
        <v>12411182.859999999</v>
      </c>
    </row>
    <row r="70" spans="1:6" x14ac:dyDescent="0.25">
      <c r="A70" s="52"/>
      <c r="B70" s="44"/>
      <c r="C70" s="44"/>
      <c r="D70" s="45" t="s">
        <v>116</v>
      </c>
      <c r="E70" s="178">
        <v>618440211.28999996</v>
      </c>
      <c r="F70" s="178">
        <v>606028919.03999996</v>
      </c>
    </row>
    <row r="71" spans="1:6" x14ac:dyDescent="0.25">
      <c r="A71" s="52"/>
      <c r="B71" s="44"/>
      <c r="C71" s="44"/>
      <c r="D71" s="45" t="s">
        <v>117</v>
      </c>
      <c r="E71" s="178">
        <v>41444.5</v>
      </c>
      <c r="F71" s="178">
        <v>41444.5</v>
      </c>
    </row>
    <row r="72" spans="1:6" x14ac:dyDescent="0.25">
      <c r="A72" s="52"/>
      <c r="B72" s="44"/>
      <c r="C72" s="44"/>
      <c r="D72" s="45" t="s">
        <v>118</v>
      </c>
      <c r="E72" s="178">
        <v>0</v>
      </c>
      <c r="F72" s="178">
        <v>0</v>
      </c>
    </row>
    <row r="73" spans="1:6" x14ac:dyDescent="0.25">
      <c r="A73" s="52"/>
      <c r="B73" s="44"/>
      <c r="C73" s="44"/>
      <c r="D73" s="45" t="s">
        <v>119</v>
      </c>
      <c r="E73" s="178">
        <v>0</v>
      </c>
      <c r="F73" s="178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120</v>
      </c>
      <c r="E75" s="120">
        <f>E76+E77</f>
        <v>0</v>
      </c>
      <c r="F75" s="120">
        <f>F76+F77</f>
        <v>0</v>
      </c>
    </row>
    <row r="76" spans="1:6" x14ac:dyDescent="0.25">
      <c r="A76" s="52"/>
      <c r="B76" s="44"/>
      <c r="C76" s="44"/>
      <c r="D76" s="45" t="s">
        <v>121</v>
      </c>
      <c r="E76" s="120">
        <v>0</v>
      </c>
      <c r="F76" s="120">
        <v>0</v>
      </c>
    </row>
    <row r="77" spans="1:6" x14ac:dyDescent="0.25">
      <c r="A77" s="52"/>
      <c r="B77" s="44"/>
      <c r="C77" s="44"/>
      <c r="D77" s="45" t="s">
        <v>122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123</v>
      </c>
      <c r="E79" s="165">
        <f>E63+E68+E75</f>
        <v>860245894.02999997</v>
      </c>
      <c r="F79" s="165">
        <f>F63+F68+F75</f>
        <v>761866625.11000001</v>
      </c>
    </row>
    <row r="80" spans="1:6" x14ac:dyDescent="0.25">
      <c r="A80" s="52"/>
      <c r="B80" s="44"/>
      <c r="C80" s="44"/>
      <c r="D80" s="44"/>
      <c r="E80" s="167"/>
      <c r="F80" s="167"/>
    </row>
    <row r="81" spans="1:6" x14ac:dyDescent="0.25">
      <c r="A81" s="52"/>
      <c r="B81" s="44"/>
      <c r="C81" s="44"/>
      <c r="D81" s="2" t="s">
        <v>124</v>
      </c>
      <c r="E81" s="165">
        <f>E59+E79</f>
        <v>859608457.55999994</v>
      </c>
      <c r="F81" s="165">
        <f>F59+F79</f>
        <v>767019286.94000006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0 B38:C38 B47:C47 B17:C17 B25:C25 B41:C41 B46:C46 B60:C62 E19:F19 E23:F23 E27:F27 E31:F63 E67:F68 E74:F75 E77:F81 F7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D36" sqref="D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2" t="s">
        <v>447</v>
      </c>
      <c r="B1" s="254"/>
      <c r="C1" s="254"/>
      <c r="D1" s="254"/>
      <c r="E1" s="254"/>
      <c r="F1" s="254"/>
      <c r="G1" s="255"/>
    </row>
    <row r="2" spans="1:7" x14ac:dyDescent="0.25">
      <c r="A2" s="274" t="str">
        <f>'Formato 1'!A2</f>
        <v>Municipio de San Felipe</v>
      </c>
      <c r="B2" s="275"/>
      <c r="C2" s="275"/>
      <c r="D2" s="275"/>
      <c r="E2" s="275"/>
      <c r="F2" s="275"/>
      <c r="G2" s="276"/>
    </row>
    <row r="3" spans="1:7" x14ac:dyDescent="0.25">
      <c r="A3" s="271" t="s">
        <v>448</v>
      </c>
      <c r="B3" s="272"/>
      <c r="C3" s="272"/>
      <c r="D3" s="272"/>
      <c r="E3" s="272"/>
      <c r="F3" s="272"/>
      <c r="G3" s="273"/>
    </row>
    <row r="4" spans="1:7" x14ac:dyDescent="0.25">
      <c r="A4" s="271" t="s">
        <v>3</v>
      </c>
      <c r="B4" s="272"/>
      <c r="C4" s="272"/>
      <c r="D4" s="272"/>
      <c r="E4" s="272"/>
      <c r="F4" s="272"/>
      <c r="G4" s="273"/>
    </row>
    <row r="5" spans="1:7" x14ac:dyDescent="0.25">
      <c r="A5" s="265" t="s">
        <v>449</v>
      </c>
      <c r="B5" s="266"/>
      <c r="C5" s="266"/>
      <c r="D5" s="266"/>
      <c r="E5" s="266"/>
      <c r="F5" s="266"/>
      <c r="G5" s="267"/>
    </row>
    <row r="6" spans="1:7" ht="30" x14ac:dyDescent="0.25">
      <c r="A6" s="137" t="s">
        <v>450</v>
      </c>
      <c r="B6" s="7" t="s">
        <v>451</v>
      </c>
      <c r="C6" s="32" t="s">
        <v>452</v>
      </c>
      <c r="D6" s="32" t="s">
        <v>453</v>
      </c>
      <c r="E6" s="32" t="s">
        <v>454</v>
      </c>
      <c r="F6" s="32" t="s">
        <v>455</v>
      </c>
      <c r="G6" s="32" t="s">
        <v>456</v>
      </c>
    </row>
    <row r="7" spans="1:7" ht="15.75" customHeight="1" x14ac:dyDescent="0.25">
      <c r="A7" s="26" t="s">
        <v>457</v>
      </c>
      <c r="B7" s="117">
        <v>230174602</v>
      </c>
      <c r="C7" s="117">
        <v>235928967.06</v>
      </c>
      <c r="D7" s="117">
        <v>241827191.24000001</v>
      </c>
      <c r="E7" s="117">
        <f t="shared" ref="E7:G7" si="0">SUM(E8:E19)</f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458</v>
      </c>
      <c r="B8" s="74">
        <v>27359203</v>
      </c>
      <c r="C8" s="74">
        <v>28043183.079999998</v>
      </c>
      <c r="D8" s="74">
        <v>28744262.66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459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460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461</v>
      </c>
      <c r="B11" s="74">
        <v>5434270</v>
      </c>
      <c r="C11" s="74">
        <v>5570126.75</v>
      </c>
      <c r="D11" s="74">
        <v>5709379.9199999999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462</v>
      </c>
      <c r="B12" s="74">
        <v>11351078</v>
      </c>
      <c r="C12" s="74">
        <v>11634854.949999999</v>
      </c>
      <c r="D12" s="74">
        <v>11925726.32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463</v>
      </c>
      <c r="B13" s="74">
        <v>2933976</v>
      </c>
      <c r="C13" s="74">
        <v>3007325.4</v>
      </c>
      <c r="D13" s="74">
        <v>3082508.54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464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465</v>
      </c>
      <c r="B15" s="74">
        <v>179269364</v>
      </c>
      <c r="C15" s="74">
        <v>183751098.09999999</v>
      </c>
      <c r="D15" s="74">
        <v>188344875.55000001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466</v>
      </c>
      <c r="B16" s="74">
        <v>3469711</v>
      </c>
      <c r="C16" s="74">
        <v>3556453.78</v>
      </c>
      <c r="D16" s="74">
        <v>3645365.12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467</v>
      </c>
      <c r="B17" s="74">
        <v>357000</v>
      </c>
      <c r="C17" s="74">
        <v>365925</v>
      </c>
      <c r="D17" s="74">
        <v>375073.13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468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469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470</v>
      </c>
      <c r="B20" s="74">
        <v>239083794</v>
      </c>
      <c r="C20" s="74">
        <v>245060888.84999999</v>
      </c>
      <c r="D20" s="74">
        <v>251187411.06999999</v>
      </c>
      <c r="E20" s="74"/>
      <c r="F20" s="74"/>
      <c r="G20" s="74"/>
    </row>
    <row r="21" spans="1:7" x14ac:dyDescent="0.25">
      <c r="A21" s="3" t="s">
        <v>471</v>
      </c>
      <c r="B21" s="117">
        <v>239083794</v>
      </c>
      <c r="C21" s="117">
        <v>245060888.84999999</v>
      </c>
      <c r="D21" s="117">
        <v>251187411.06999999</v>
      </c>
      <c r="E21" s="117">
        <f t="shared" ref="E21:G21" si="1">SUM(E22:E26)</f>
        <v>0</v>
      </c>
      <c r="F21" s="117">
        <f t="shared" si="1"/>
        <v>0</v>
      </c>
      <c r="G21" s="117">
        <f t="shared" si="1"/>
        <v>0</v>
      </c>
    </row>
    <row r="22" spans="1:7" x14ac:dyDescent="0.25">
      <c r="A22" s="57" t="s">
        <v>472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475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470</v>
      </c>
      <c r="B27" s="75">
        <v>0</v>
      </c>
      <c r="C27" s="75">
        <v>0</v>
      </c>
      <c r="D27" s="75">
        <v>0</v>
      </c>
      <c r="E27" s="75"/>
      <c r="F27" s="75"/>
      <c r="G27" s="75"/>
    </row>
    <row r="28" spans="1:7" x14ac:dyDescent="0.25">
      <c r="A28" s="3" t="s">
        <v>477</v>
      </c>
      <c r="B28" s="117">
        <v>0</v>
      </c>
      <c r="C28" s="117">
        <v>0</v>
      </c>
      <c r="D28" s="117">
        <v>0</v>
      </c>
      <c r="E28" s="117">
        <f t="shared" ref="E28:G28" si="2">SUM(E29)</f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7" t="s">
        <v>478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470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479</v>
      </c>
      <c r="B31" s="117">
        <v>469258396</v>
      </c>
      <c r="C31" s="117">
        <v>480989855.90999997</v>
      </c>
      <c r="D31" s="117">
        <v>493014602.31</v>
      </c>
      <c r="E31" s="117">
        <f t="shared" ref="E31:G31" si="3">E21+E7+E28</f>
        <v>0</v>
      </c>
      <c r="F31" s="117">
        <f t="shared" si="3"/>
        <v>0</v>
      </c>
      <c r="G31" s="117">
        <f t="shared" si="3"/>
        <v>0</v>
      </c>
    </row>
    <row r="32" spans="1:7" ht="14.45" customHeight="1" x14ac:dyDescent="0.25">
      <c r="A32" s="44"/>
      <c r="B32" s="139"/>
      <c r="C32" s="139"/>
      <c r="D32" s="139"/>
      <c r="E32" s="139"/>
      <c r="F32" s="139"/>
      <c r="G32" s="139"/>
    </row>
    <row r="33" spans="1:7" x14ac:dyDescent="0.25">
      <c r="A33" s="142" t="s">
        <v>299</v>
      </c>
      <c r="B33" s="52"/>
      <c r="C33" s="52"/>
      <c r="D33" s="52"/>
      <c r="E33" s="52"/>
      <c r="F33" s="52"/>
      <c r="G33" s="52"/>
    </row>
    <row r="34" spans="1:7" ht="30" x14ac:dyDescent="0.25">
      <c r="A34" s="140" t="s">
        <v>480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0" t="s">
        <v>301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2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E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2" t="s">
        <v>482</v>
      </c>
      <c r="B1" s="254"/>
      <c r="C1" s="254"/>
      <c r="D1" s="254"/>
      <c r="E1" s="254"/>
      <c r="F1" s="254"/>
      <c r="G1" s="255"/>
    </row>
    <row r="2" spans="1:7" x14ac:dyDescent="0.25">
      <c r="A2" s="274" t="str">
        <f>'Formato 1'!A2</f>
        <v>Municipio de San Felipe</v>
      </c>
      <c r="B2" s="275"/>
      <c r="C2" s="275"/>
      <c r="D2" s="275"/>
      <c r="E2" s="275"/>
      <c r="F2" s="275"/>
      <c r="G2" s="276"/>
    </row>
    <row r="3" spans="1:7" x14ac:dyDescent="0.25">
      <c r="A3" s="271" t="s">
        <v>483</v>
      </c>
      <c r="B3" s="272"/>
      <c r="C3" s="272"/>
      <c r="D3" s="272"/>
      <c r="E3" s="272"/>
      <c r="F3" s="272"/>
      <c r="G3" s="273"/>
    </row>
    <row r="4" spans="1:7" x14ac:dyDescent="0.25">
      <c r="A4" s="271" t="s">
        <v>3</v>
      </c>
      <c r="B4" s="272"/>
      <c r="C4" s="272"/>
      <c r="D4" s="272"/>
      <c r="E4" s="272"/>
      <c r="F4" s="272"/>
      <c r="G4" s="273"/>
    </row>
    <row r="5" spans="1:7" x14ac:dyDescent="0.25">
      <c r="A5" s="265" t="s">
        <v>449</v>
      </c>
      <c r="B5" s="266"/>
      <c r="C5" s="266"/>
      <c r="D5" s="266"/>
      <c r="E5" s="266"/>
      <c r="F5" s="266"/>
      <c r="G5" s="267"/>
    </row>
    <row r="6" spans="1:7" ht="30" x14ac:dyDescent="0.25">
      <c r="A6" s="137" t="s">
        <v>450</v>
      </c>
      <c r="B6" s="7" t="s">
        <v>451</v>
      </c>
      <c r="C6" s="32" t="s">
        <v>452</v>
      </c>
      <c r="D6" s="32" t="s">
        <v>453</v>
      </c>
      <c r="E6" s="32" t="s">
        <v>454</v>
      </c>
      <c r="F6" s="32" t="s">
        <v>455</v>
      </c>
      <c r="G6" s="32" t="s">
        <v>456</v>
      </c>
    </row>
    <row r="7" spans="1:7" ht="15.75" customHeight="1" x14ac:dyDescent="0.25">
      <c r="A7" s="26" t="s">
        <v>484</v>
      </c>
      <c r="B7" s="117">
        <f t="shared" ref="B7:G7" si="0">SUM(B8:B16)</f>
        <v>0</v>
      </c>
      <c r="C7" s="117">
        <f t="shared" si="0"/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485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489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490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493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494</v>
      </c>
      <c r="B18" s="117">
        <f>SUM(B19:B27)</f>
        <v>0</v>
      </c>
      <c r="C18" s="117">
        <f t="shared" ref="C18:G18" si="1">SUM(C19:C27)</f>
        <v>0</v>
      </c>
      <c r="D18" s="117">
        <f t="shared" si="1"/>
        <v>0</v>
      </c>
      <c r="E18" s="117">
        <f t="shared" si="1"/>
        <v>0</v>
      </c>
      <c r="F18" s="117">
        <f t="shared" si="1"/>
        <v>0</v>
      </c>
      <c r="G18" s="117">
        <f t="shared" si="1"/>
        <v>0</v>
      </c>
    </row>
    <row r="19" spans="1:7" x14ac:dyDescent="0.25">
      <c r="A19" s="57" t="s">
        <v>485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486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493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470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496</v>
      </c>
      <c r="B29" s="117">
        <f>B18+B7</f>
        <v>0</v>
      </c>
      <c r="C29" s="117">
        <f t="shared" ref="C29:G29" si="2">C18+C7</f>
        <v>0</v>
      </c>
      <c r="D29" s="117">
        <f t="shared" si="2"/>
        <v>0</v>
      </c>
      <c r="E29" s="117">
        <f t="shared" si="2"/>
        <v>0</v>
      </c>
      <c r="F29" s="117">
        <f t="shared" si="2"/>
        <v>0</v>
      </c>
      <c r="G29" s="11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2" t="s">
        <v>497</v>
      </c>
      <c r="B1" s="254"/>
      <c r="C1" s="254"/>
      <c r="D1" s="254"/>
      <c r="E1" s="254"/>
      <c r="F1" s="254"/>
      <c r="G1" s="255"/>
    </row>
    <row r="2" spans="1:7" x14ac:dyDescent="0.25">
      <c r="A2" s="274" t="str">
        <f>'Formato 1'!A2</f>
        <v>Municipio de San Felipe</v>
      </c>
      <c r="B2" s="275"/>
      <c r="C2" s="275"/>
      <c r="D2" s="275"/>
      <c r="E2" s="275"/>
      <c r="F2" s="275"/>
      <c r="G2" s="276"/>
    </row>
    <row r="3" spans="1:7" x14ac:dyDescent="0.25">
      <c r="A3" s="271" t="s">
        <v>498</v>
      </c>
      <c r="B3" s="272"/>
      <c r="C3" s="272"/>
      <c r="D3" s="272"/>
      <c r="E3" s="272"/>
      <c r="F3" s="272"/>
      <c r="G3" s="273"/>
    </row>
    <row r="4" spans="1:7" x14ac:dyDescent="0.25">
      <c r="A4" s="271" t="s">
        <v>3</v>
      </c>
      <c r="B4" s="272"/>
      <c r="C4" s="272"/>
      <c r="D4" s="272"/>
      <c r="E4" s="272"/>
      <c r="F4" s="272"/>
      <c r="G4" s="273"/>
    </row>
    <row r="5" spans="1:7" ht="30" x14ac:dyDescent="0.25">
      <c r="A5" s="137" t="s">
        <v>499</v>
      </c>
      <c r="B5" s="7" t="s">
        <v>500</v>
      </c>
      <c r="C5" s="32" t="s">
        <v>501</v>
      </c>
      <c r="D5" s="32" t="s">
        <v>502</v>
      </c>
      <c r="E5" s="32" t="s">
        <v>503</v>
      </c>
      <c r="F5" s="32" t="s">
        <v>504</v>
      </c>
      <c r="G5" s="32" t="s">
        <v>505</v>
      </c>
    </row>
    <row r="6" spans="1:7" ht="15.75" customHeight="1" x14ac:dyDescent="0.25">
      <c r="A6" s="26" t="s">
        <v>506</v>
      </c>
      <c r="B6" s="117">
        <v>220424008.00000003</v>
      </c>
      <c r="C6" s="117">
        <v>246800915.50999999</v>
      </c>
      <c r="D6" s="117">
        <v>222884481.53000003</v>
      </c>
      <c r="E6" s="117">
        <v>243169580.88</v>
      </c>
      <c r="F6" s="117">
        <v>270685820.05000001</v>
      </c>
      <c r="G6" s="117">
        <v>285567422.50999999</v>
      </c>
    </row>
    <row r="7" spans="1:7" x14ac:dyDescent="0.25">
      <c r="A7" s="57" t="s">
        <v>458</v>
      </c>
      <c r="B7" s="74">
        <v>20118007.550000001</v>
      </c>
      <c r="C7" s="74">
        <v>21746751.109999999</v>
      </c>
      <c r="D7" s="74">
        <v>24078593.66</v>
      </c>
      <c r="E7" s="74">
        <v>26999029.489999998</v>
      </c>
      <c r="F7" s="74">
        <v>27690960</v>
      </c>
      <c r="G7" s="74">
        <v>28019841.98</v>
      </c>
    </row>
    <row r="8" spans="1:7" ht="15.75" customHeight="1" x14ac:dyDescent="0.25">
      <c r="A8" s="57" t="s">
        <v>459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460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461</v>
      </c>
      <c r="B10" s="74">
        <v>8286142.8499999996</v>
      </c>
      <c r="C10" s="74">
        <v>5599666.0800000001</v>
      </c>
      <c r="D10" s="74">
        <v>6031907.9199999999</v>
      </c>
      <c r="E10" s="74">
        <v>6313305.71</v>
      </c>
      <c r="F10" s="74">
        <v>4767121</v>
      </c>
      <c r="G10" s="74">
        <v>5394990.0899999999</v>
      </c>
    </row>
    <row r="11" spans="1:7" x14ac:dyDescent="0.25">
      <c r="A11" s="57" t="s">
        <v>462</v>
      </c>
      <c r="B11" s="74">
        <v>7653073.6900000004</v>
      </c>
      <c r="C11" s="74">
        <v>3800730.37</v>
      </c>
      <c r="D11" s="74">
        <v>4540886.8600000003</v>
      </c>
      <c r="E11" s="74">
        <v>12818398.380000001</v>
      </c>
      <c r="F11" s="74">
        <v>14536578</v>
      </c>
      <c r="G11" s="74">
        <v>13155490.52</v>
      </c>
    </row>
    <row r="12" spans="1:7" x14ac:dyDescent="0.25">
      <c r="A12" s="57" t="s">
        <v>463</v>
      </c>
      <c r="B12" s="74">
        <v>0</v>
      </c>
      <c r="C12" s="74">
        <v>2571182.37</v>
      </c>
      <c r="D12" s="74">
        <v>2327725.5699999998</v>
      </c>
      <c r="E12" s="74">
        <v>3513021.13</v>
      </c>
      <c r="F12" s="74">
        <v>3663698</v>
      </c>
      <c r="G12" s="74">
        <v>2925626.02</v>
      </c>
    </row>
    <row r="13" spans="1:7" x14ac:dyDescent="0.25">
      <c r="A13" s="58" t="s">
        <v>464</v>
      </c>
      <c r="B13" s="74">
        <v>2679565.52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465</v>
      </c>
      <c r="B14" s="74">
        <v>145145864.99000001</v>
      </c>
      <c r="C14" s="74">
        <v>122319180.34999999</v>
      </c>
      <c r="D14" s="74">
        <v>125511739.43000002</v>
      </c>
      <c r="E14" s="74">
        <v>158346924.69</v>
      </c>
      <c r="F14" s="74">
        <v>178570352</v>
      </c>
      <c r="G14" s="74">
        <v>179269363.81</v>
      </c>
    </row>
    <row r="15" spans="1:7" x14ac:dyDescent="0.25">
      <c r="A15" s="57" t="s">
        <v>466</v>
      </c>
      <c r="B15" s="74">
        <v>0</v>
      </c>
      <c r="C15" s="74">
        <v>1299081.8500000001</v>
      </c>
      <c r="D15" s="74">
        <v>1864885.5299999998</v>
      </c>
      <c r="E15" s="74">
        <v>3250480.77</v>
      </c>
      <c r="F15" s="74">
        <v>3921137</v>
      </c>
      <c r="G15" s="74">
        <v>3469710.69</v>
      </c>
    </row>
    <row r="16" spans="1:7" x14ac:dyDescent="0.25">
      <c r="A16" s="57" t="s">
        <v>467</v>
      </c>
      <c r="B16" s="74">
        <v>0</v>
      </c>
      <c r="C16" s="74">
        <v>0</v>
      </c>
      <c r="D16" s="74">
        <v>0</v>
      </c>
      <c r="E16" s="74">
        <v>0</v>
      </c>
      <c r="F16" s="74">
        <v>37535974.049999997</v>
      </c>
      <c r="G16" s="74">
        <v>53332399.399999999</v>
      </c>
    </row>
    <row r="17" spans="1:7" x14ac:dyDescent="0.25">
      <c r="A17" s="57" t="s">
        <v>468</v>
      </c>
      <c r="B17" s="74">
        <v>0</v>
      </c>
      <c r="C17" s="74">
        <v>40415343.640000001</v>
      </c>
      <c r="D17" s="74">
        <v>11725306.48</v>
      </c>
      <c r="E17" s="74">
        <v>5423749.6699999999</v>
      </c>
      <c r="F17" s="74">
        <v>0</v>
      </c>
      <c r="G17" s="74">
        <v>0</v>
      </c>
    </row>
    <row r="18" spans="1:7" x14ac:dyDescent="0.25">
      <c r="A18" s="91" t="s">
        <v>469</v>
      </c>
      <c r="B18" s="74">
        <v>36541353.399999999</v>
      </c>
      <c r="C18" s="74">
        <v>49048979.740000002</v>
      </c>
      <c r="D18" s="74">
        <v>46803436.079999998</v>
      </c>
      <c r="E18" s="74">
        <v>26504671.039999999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507</v>
      </c>
      <c r="B20" s="117">
        <v>229831499.40000001</v>
      </c>
      <c r="C20" s="117">
        <v>239150078.77000001</v>
      </c>
      <c r="D20" s="117">
        <v>281350808.13999999</v>
      </c>
      <c r="E20" s="117">
        <v>256642570.82000002</v>
      </c>
      <c r="F20" s="117">
        <v>242757728</v>
      </c>
      <c r="G20" s="117">
        <v>239830213.16</v>
      </c>
    </row>
    <row r="21" spans="1:7" x14ac:dyDescent="0.25">
      <c r="A21" s="57" t="s">
        <v>472</v>
      </c>
      <c r="B21" s="75">
        <v>204187736</v>
      </c>
      <c r="C21" s="75">
        <v>216448737.74000001</v>
      </c>
      <c r="D21" s="75">
        <v>206920846.76999998</v>
      </c>
      <c r="E21" s="75">
        <v>214127888.77000001</v>
      </c>
      <c r="F21" s="75">
        <v>240426861</v>
      </c>
      <c r="G21" s="75">
        <v>239083793.99000001</v>
      </c>
    </row>
    <row r="22" spans="1:7" x14ac:dyDescent="0.25">
      <c r="A22" s="57" t="s">
        <v>473</v>
      </c>
      <c r="B22" s="75">
        <v>25643763.399999999</v>
      </c>
      <c r="C22" s="75">
        <v>22701336.030000001</v>
      </c>
      <c r="D22" s="75">
        <v>36222310.099999994</v>
      </c>
      <c r="E22" s="75">
        <v>27492785.559999999</v>
      </c>
      <c r="F22" s="75">
        <v>2330867</v>
      </c>
      <c r="G22" s="75">
        <v>746419.17</v>
      </c>
    </row>
    <row r="23" spans="1:7" x14ac:dyDescent="0.25">
      <c r="A23" s="57" t="s">
        <v>474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476</v>
      </c>
      <c r="B25" s="75">
        <v>0</v>
      </c>
      <c r="C25" s="75">
        <v>5</v>
      </c>
      <c r="D25" s="75">
        <v>38207651.270000003</v>
      </c>
      <c r="E25" s="75">
        <v>15021896.49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>
        <v>0</v>
      </c>
    </row>
    <row r="27" spans="1:7" x14ac:dyDescent="0.25">
      <c r="A27" s="3" t="s">
        <v>508</v>
      </c>
      <c r="B27" s="117">
        <v>475550292.05000001</v>
      </c>
      <c r="C27" s="117">
        <v>42865414.109999999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57" t="s">
        <v>297</v>
      </c>
      <c r="B28" s="75">
        <v>475550292.05000001</v>
      </c>
      <c r="C28" s="75">
        <v>42865414.109999999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509</v>
      </c>
      <c r="B30" s="117">
        <v>925805799.45000005</v>
      </c>
      <c r="C30" s="117">
        <v>528816408.38999999</v>
      </c>
      <c r="D30" s="117">
        <v>504235289.67000002</v>
      </c>
      <c r="E30" s="117">
        <v>499812151.70000005</v>
      </c>
      <c r="F30" s="117">
        <v>513443548.05000001</v>
      </c>
      <c r="G30" s="117">
        <v>525397635.66999996</v>
      </c>
    </row>
    <row r="31" spans="1:7" ht="14.45" customHeight="1" x14ac:dyDescent="0.25">
      <c r="A31" s="44"/>
      <c r="B31" s="139"/>
      <c r="C31" s="139"/>
      <c r="D31" s="139"/>
      <c r="E31" s="139"/>
      <c r="F31" s="139"/>
      <c r="G31" s="139"/>
    </row>
    <row r="32" spans="1:7" x14ac:dyDescent="0.25">
      <c r="A32" s="142" t="s">
        <v>299</v>
      </c>
      <c r="B32" s="52"/>
      <c r="C32" s="52"/>
      <c r="D32" s="52"/>
      <c r="E32" s="52"/>
      <c r="F32" s="52"/>
      <c r="G32" s="52"/>
    </row>
    <row r="33" spans="1:7" ht="30" x14ac:dyDescent="0.25">
      <c r="A33" s="140" t="s">
        <v>480</v>
      </c>
      <c r="B33" s="90">
        <v>220424008</v>
      </c>
      <c r="C33" s="90">
        <v>49048979.740000002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0" t="s">
        <v>301</v>
      </c>
      <c r="B34" s="90">
        <v>255126284.05000001</v>
      </c>
      <c r="C34" s="90">
        <v>42865414.109999999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481</v>
      </c>
      <c r="B35" s="90">
        <v>475550292.05000001</v>
      </c>
      <c r="C35" s="90">
        <v>91914393.849999994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510</v>
      </c>
    </row>
    <row r="39" spans="1:7" x14ac:dyDescent="0.25">
      <c r="A39" t="s">
        <v>511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62" t="s">
        <v>512</v>
      </c>
      <c r="B1" s="254"/>
      <c r="C1" s="254"/>
      <c r="D1" s="254"/>
      <c r="E1" s="254"/>
      <c r="F1" s="254"/>
      <c r="G1" s="255"/>
    </row>
    <row r="2" spans="1:7" x14ac:dyDescent="0.25">
      <c r="A2" s="274" t="str">
        <f>'Formato 1'!A2</f>
        <v>Municipio de San Felipe</v>
      </c>
      <c r="B2" s="275"/>
      <c r="C2" s="275"/>
      <c r="D2" s="275"/>
      <c r="E2" s="275"/>
      <c r="F2" s="275"/>
      <c r="G2" s="276"/>
    </row>
    <row r="3" spans="1:7" x14ac:dyDescent="0.25">
      <c r="A3" s="271" t="s">
        <v>513</v>
      </c>
      <c r="B3" s="272"/>
      <c r="C3" s="272"/>
      <c r="D3" s="272"/>
      <c r="E3" s="272"/>
      <c r="F3" s="272"/>
      <c r="G3" s="273"/>
    </row>
    <row r="4" spans="1:7" x14ac:dyDescent="0.25">
      <c r="A4" s="271" t="s">
        <v>3</v>
      </c>
      <c r="B4" s="272"/>
      <c r="C4" s="272"/>
      <c r="D4" s="272"/>
      <c r="E4" s="272"/>
      <c r="F4" s="272"/>
      <c r="G4" s="273"/>
    </row>
    <row r="5" spans="1:7" ht="30" x14ac:dyDescent="0.25">
      <c r="A5" s="137" t="s">
        <v>499</v>
      </c>
      <c r="B5" s="7" t="s">
        <v>500</v>
      </c>
      <c r="C5" s="32" t="s">
        <v>501</v>
      </c>
      <c r="D5" s="32" t="s">
        <v>502</v>
      </c>
      <c r="E5" s="32" t="s">
        <v>503</v>
      </c>
      <c r="F5" s="32" t="s">
        <v>504</v>
      </c>
      <c r="G5" s="32" t="s">
        <v>505</v>
      </c>
    </row>
    <row r="6" spans="1:7" ht="15.75" customHeight="1" x14ac:dyDescent="0.25">
      <c r="A6" s="26" t="s">
        <v>484</v>
      </c>
      <c r="B6" s="117">
        <v>170144798.74999997</v>
      </c>
      <c r="C6" s="117">
        <v>196988043.04000002</v>
      </c>
      <c r="D6" s="117">
        <v>194483068.82999995</v>
      </c>
      <c r="E6" s="117">
        <v>192888553.88000003</v>
      </c>
      <c r="F6" s="117">
        <v>218736330.17000002</v>
      </c>
      <c r="G6" s="117">
        <v>260572437.81</v>
      </c>
    </row>
    <row r="7" spans="1:7" x14ac:dyDescent="0.25">
      <c r="A7" s="57" t="s">
        <v>485</v>
      </c>
      <c r="B7" s="74">
        <v>70221272.719999999</v>
      </c>
      <c r="C7" s="74">
        <v>70722771.349999994</v>
      </c>
      <c r="D7" s="74">
        <v>115181421.78</v>
      </c>
      <c r="E7" s="74">
        <v>117376284.27999999</v>
      </c>
      <c r="F7" s="74">
        <v>123738241.74000002</v>
      </c>
      <c r="G7" s="74">
        <v>130930659.19</v>
      </c>
    </row>
    <row r="8" spans="1:7" ht="15.75" customHeight="1" x14ac:dyDescent="0.25">
      <c r="A8" s="57" t="s">
        <v>486</v>
      </c>
      <c r="B8" s="74">
        <v>16134462.640000001</v>
      </c>
      <c r="C8" s="74">
        <v>15763988.379999999</v>
      </c>
      <c r="D8" s="74">
        <v>5124230.82</v>
      </c>
      <c r="E8" s="74">
        <v>6873041.5899999999</v>
      </c>
      <c r="F8" s="74">
        <v>4245666.24</v>
      </c>
      <c r="G8" s="74">
        <v>9270138</v>
      </c>
    </row>
    <row r="9" spans="1:7" x14ac:dyDescent="0.25">
      <c r="A9" s="57" t="s">
        <v>487</v>
      </c>
      <c r="B9" s="74">
        <v>21698744.960000001</v>
      </c>
      <c r="C9" s="74">
        <v>17113430.699999999</v>
      </c>
      <c r="D9" s="74">
        <v>11618827.919999998</v>
      </c>
      <c r="E9" s="74">
        <v>23771435.889999997</v>
      </c>
      <c r="F9" s="74">
        <v>32578544</v>
      </c>
      <c r="G9" s="74">
        <v>35692102.619999997</v>
      </c>
    </row>
    <row r="10" spans="1:7" x14ac:dyDescent="0.25">
      <c r="A10" s="57" t="s">
        <v>488</v>
      </c>
      <c r="B10" s="74">
        <v>32773414.820000004</v>
      </c>
      <c r="C10" s="74">
        <v>25428780.200000003</v>
      </c>
      <c r="D10" s="74">
        <v>18549687.960000001</v>
      </c>
      <c r="E10" s="74">
        <v>20472485.920000002</v>
      </c>
      <c r="F10" s="74">
        <v>18302854.34</v>
      </c>
      <c r="G10" s="74">
        <v>26444624</v>
      </c>
    </row>
    <row r="11" spans="1:7" x14ac:dyDescent="0.25">
      <c r="A11" s="57" t="s">
        <v>489</v>
      </c>
      <c r="B11" s="74">
        <v>1611268.23</v>
      </c>
      <c r="C11" s="74">
        <v>924396.18</v>
      </c>
      <c r="D11" s="74">
        <v>532107.44999999995</v>
      </c>
      <c r="E11" s="74">
        <v>920308.27</v>
      </c>
      <c r="F11" s="74">
        <v>1811794.48</v>
      </c>
      <c r="G11" s="74">
        <v>2599072</v>
      </c>
    </row>
    <row r="12" spans="1:7" x14ac:dyDescent="0.25">
      <c r="A12" s="57" t="s">
        <v>490</v>
      </c>
      <c r="B12" s="74">
        <v>27479635.379999999</v>
      </c>
      <c r="C12" s="74">
        <v>66226098.43</v>
      </c>
      <c r="D12" s="74">
        <v>43181222.799999997</v>
      </c>
      <c r="E12" s="74">
        <v>23464997.93</v>
      </c>
      <c r="F12" s="74">
        <v>38059229.369999997</v>
      </c>
      <c r="G12" s="74">
        <v>54736252</v>
      </c>
    </row>
    <row r="13" spans="1:7" x14ac:dyDescent="0.25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492</v>
      </c>
      <c r="B14" s="74">
        <v>226000</v>
      </c>
      <c r="C14" s="74">
        <v>808577.8</v>
      </c>
      <c r="D14" s="74">
        <v>295570.09999999998</v>
      </c>
      <c r="E14" s="74">
        <v>10000</v>
      </c>
      <c r="F14" s="74">
        <v>0</v>
      </c>
      <c r="G14" s="74">
        <v>899590</v>
      </c>
    </row>
    <row r="15" spans="1:7" x14ac:dyDescent="0.25">
      <c r="A15" s="57" t="s">
        <v>493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494</v>
      </c>
      <c r="B17" s="117">
        <v>201767901.96000001</v>
      </c>
      <c r="C17" s="117">
        <v>243212605.33999997</v>
      </c>
      <c r="D17" s="117">
        <v>266245044.73999998</v>
      </c>
      <c r="E17" s="117">
        <v>213362976.97</v>
      </c>
      <c r="F17" s="117">
        <v>260311023.86999997</v>
      </c>
      <c r="G17" s="117">
        <v>314197090</v>
      </c>
    </row>
    <row r="18" spans="1:7" x14ac:dyDescent="0.25">
      <c r="A18" s="57" t="s">
        <v>485</v>
      </c>
      <c r="B18" s="75">
        <v>39747602.499999993</v>
      </c>
      <c r="C18" s="75">
        <v>42717702.989999995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486</v>
      </c>
      <c r="B19" s="75">
        <v>10275693.399999999</v>
      </c>
      <c r="C19" s="75">
        <v>7887334.9400000004</v>
      </c>
      <c r="D19" s="75">
        <v>23736705.240000002</v>
      </c>
      <c r="E19" s="75">
        <v>25179190.090000004</v>
      </c>
      <c r="F19" s="75">
        <v>29237650.400000002</v>
      </c>
      <c r="G19" s="75">
        <v>31048750</v>
      </c>
    </row>
    <row r="20" spans="1:7" x14ac:dyDescent="0.25">
      <c r="A20" s="57" t="s">
        <v>487</v>
      </c>
      <c r="B20" s="75">
        <v>16457564.220000001</v>
      </c>
      <c r="C20" s="75">
        <v>14198639.040000003</v>
      </c>
      <c r="D20" s="75">
        <v>19092666.760000002</v>
      </c>
      <c r="E20" s="75">
        <v>25526922.469999999</v>
      </c>
      <c r="F20" s="75">
        <v>22821769.359999999</v>
      </c>
      <c r="G20" s="75">
        <v>32243293</v>
      </c>
    </row>
    <row r="21" spans="1:7" x14ac:dyDescent="0.25">
      <c r="A21" s="57" t="s">
        <v>488</v>
      </c>
      <c r="B21" s="75">
        <v>34414553.770000003</v>
      </c>
      <c r="C21" s="75">
        <v>36051521.5</v>
      </c>
      <c r="D21" s="75">
        <v>47646967.950000003</v>
      </c>
      <c r="E21" s="75">
        <v>41438649.539999999</v>
      </c>
      <c r="F21" s="75">
        <v>45486378.450000003</v>
      </c>
      <c r="G21" s="75">
        <v>40437505</v>
      </c>
    </row>
    <row r="22" spans="1:7" x14ac:dyDescent="0.25">
      <c r="A22" s="58" t="s">
        <v>489</v>
      </c>
      <c r="B22" s="75">
        <v>567681.96</v>
      </c>
      <c r="C22" s="75">
        <v>10565165.219999999</v>
      </c>
      <c r="D22" s="75">
        <v>9199360.3300000001</v>
      </c>
      <c r="E22" s="75">
        <v>1987804.15</v>
      </c>
      <c r="F22" s="75">
        <v>17646919.32</v>
      </c>
      <c r="G22" s="75">
        <v>16905588</v>
      </c>
    </row>
    <row r="23" spans="1:7" x14ac:dyDescent="0.25">
      <c r="A23" s="58" t="s">
        <v>490</v>
      </c>
      <c r="B23" s="75">
        <v>94403522.340000004</v>
      </c>
      <c r="C23" s="75">
        <v>127848034.95999999</v>
      </c>
      <c r="D23" s="75">
        <v>164623524.04999998</v>
      </c>
      <c r="E23" s="75">
        <v>116409677.68000001</v>
      </c>
      <c r="F23" s="75">
        <v>137708048.63999999</v>
      </c>
      <c r="G23" s="75">
        <v>188490137</v>
      </c>
    </row>
    <row r="24" spans="1:7" x14ac:dyDescent="0.25">
      <c r="A24" s="58" t="s">
        <v>491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495</v>
      </c>
      <c r="B25" s="75">
        <v>5901283.7699999996</v>
      </c>
      <c r="C25" s="75">
        <v>3944206.69</v>
      </c>
      <c r="D25" s="75">
        <v>1945820.41</v>
      </c>
      <c r="E25" s="75">
        <v>2820733.04</v>
      </c>
      <c r="F25" s="75">
        <v>7410257.7000000002</v>
      </c>
      <c r="G25" s="75">
        <v>5071817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470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496</v>
      </c>
      <c r="B28" s="117">
        <v>371912700.70999998</v>
      </c>
      <c r="C28" s="117">
        <v>440200648.38</v>
      </c>
      <c r="D28" s="117">
        <v>460728113.56999993</v>
      </c>
      <c r="E28" s="117">
        <v>406251530.85000002</v>
      </c>
      <c r="F28" s="117">
        <v>479047354.03999996</v>
      </c>
      <c r="G28" s="117">
        <v>574769527.80999994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514</v>
      </c>
    </row>
    <row r="32" spans="1:7" x14ac:dyDescent="0.25">
      <c r="A32" t="s">
        <v>515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62" t="s">
        <v>516</v>
      </c>
      <c r="B1" s="254"/>
      <c r="C1" s="254"/>
      <c r="D1" s="254"/>
      <c r="E1" s="254"/>
      <c r="F1" s="254"/>
    </row>
    <row r="2" spans="1:6" ht="33" customHeight="1" x14ac:dyDescent="0.25">
      <c r="A2" s="274" t="str">
        <f>'Formato 1'!A2</f>
        <v>Municipio de San Felipe</v>
      </c>
      <c r="B2" s="275"/>
      <c r="C2" s="275"/>
      <c r="D2" s="275"/>
      <c r="E2" s="275"/>
      <c r="F2" s="276"/>
    </row>
    <row r="3" spans="1:6" ht="33" customHeight="1" x14ac:dyDescent="0.25">
      <c r="A3" s="271" t="s">
        <v>517</v>
      </c>
      <c r="B3" s="272"/>
      <c r="C3" s="272"/>
      <c r="D3" s="272"/>
      <c r="E3" s="272"/>
      <c r="F3" s="273"/>
    </row>
    <row r="4" spans="1:6" ht="30" x14ac:dyDescent="0.25">
      <c r="A4" s="137" t="s">
        <v>499</v>
      </c>
      <c r="B4" s="7" t="s">
        <v>518</v>
      </c>
      <c r="C4" s="32" t="s">
        <v>519</v>
      </c>
      <c r="D4" s="32" t="s">
        <v>520</v>
      </c>
      <c r="E4" s="32" t="s">
        <v>521</v>
      </c>
      <c r="F4" s="32" t="s">
        <v>522</v>
      </c>
    </row>
    <row r="5" spans="1:6" ht="15.75" customHeight="1" x14ac:dyDescent="0.25">
      <c r="A5" s="141" t="s">
        <v>523</v>
      </c>
      <c r="B5" s="146"/>
      <c r="C5" s="146"/>
      <c r="D5" s="146"/>
      <c r="E5" s="146"/>
      <c r="F5" s="146"/>
    </row>
    <row r="6" spans="1:6" ht="30" x14ac:dyDescent="0.25">
      <c r="A6" s="144" t="s">
        <v>524</v>
      </c>
      <c r="B6" s="143"/>
      <c r="C6" s="143"/>
      <c r="D6" s="143"/>
      <c r="E6" s="143"/>
      <c r="F6" s="143"/>
    </row>
    <row r="7" spans="1:6" ht="15.75" customHeight="1" x14ac:dyDescent="0.25">
      <c r="A7" s="144" t="s">
        <v>525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526</v>
      </c>
      <c r="B9" s="143"/>
      <c r="C9" s="143"/>
      <c r="D9" s="143"/>
      <c r="E9" s="143"/>
      <c r="F9" s="143"/>
    </row>
    <row r="10" spans="1:6" x14ac:dyDescent="0.25">
      <c r="A10" s="144" t="s">
        <v>527</v>
      </c>
      <c r="B10" s="153"/>
      <c r="C10" s="153"/>
      <c r="D10" s="153"/>
      <c r="E10" s="153"/>
      <c r="F10" s="153"/>
    </row>
    <row r="11" spans="1:6" x14ac:dyDescent="0.25">
      <c r="A11" s="66" t="s">
        <v>528</v>
      </c>
      <c r="B11" s="153"/>
      <c r="C11" s="153"/>
      <c r="D11" s="153"/>
      <c r="E11" s="153"/>
      <c r="F11" s="153"/>
    </row>
    <row r="12" spans="1:6" x14ac:dyDescent="0.25">
      <c r="A12" s="66" t="s">
        <v>529</v>
      </c>
      <c r="B12" s="153"/>
      <c r="C12" s="153"/>
      <c r="D12" s="153"/>
      <c r="E12" s="153"/>
      <c r="F12" s="153"/>
    </row>
    <row r="13" spans="1:6" x14ac:dyDescent="0.25">
      <c r="A13" s="66" t="s">
        <v>530</v>
      </c>
      <c r="B13" s="153"/>
      <c r="C13" s="153"/>
      <c r="D13" s="153"/>
      <c r="E13" s="153"/>
      <c r="F13" s="153"/>
    </row>
    <row r="14" spans="1:6" x14ac:dyDescent="0.25">
      <c r="A14" s="144" t="s">
        <v>531</v>
      </c>
      <c r="B14" s="153"/>
      <c r="C14" s="153"/>
      <c r="D14" s="153"/>
      <c r="E14" s="153"/>
      <c r="F14" s="153"/>
    </row>
    <row r="15" spans="1:6" x14ac:dyDescent="0.25">
      <c r="A15" s="66" t="s">
        <v>528</v>
      </c>
      <c r="B15" s="153"/>
      <c r="C15" s="153"/>
      <c r="D15" s="153"/>
      <c r="E15" s="153"/>
      <c r="F15" s="153"/>
    </row>
    <row r="16" spans="1:6" x14ac:dyDescent="0.25">
      <c r="A16" s="66" t="s">
        <v>529</v>
      </c>
      <c r="B16" s="154"/>
      <c r="C16" s="154"/>
      <c r="D16" s="154"/>
      <c r="E16" s="154"/>
      <c r="F16" s="154"/>
    </row>
    <row r="17" spans="1:6" x14ac:dyDescent="0.25">
      <c r="A17" s="66" t="s">
        <v>530</v>
      </c>
      <c r="B17" s="155"/>
      <c r="C17" s="155"/>
      <c r="D17" s="155"/>
      <c r="E17" s="155"/>
      <c r="F17" s="155"/>
    </row>
    <row r="18" spans="1:6" x14ac:dyDescent="0.25">
      <c r="A18" s="144" t="s">
        <v>532</v>
      </c>
      <c r="B18" s="155"/>
      <c r="C18" s="155"/>
      <c r="D18" s="155"/>
      <c r="E18" s="155"/>
      <c r="F18" s="155"/>
    </row>
    <row r="19" spans="1:6" x14ac:dyDescent="0.25">
      <c r="A19" s="144" t="s">
        <v>533</v>
      </c>
      <c r="B19" s="155"/>
      <c r="C19" s="155"/>
      <c r="D19" s="155"/>
      <c r="E19" s="155"/>
      <c r="F19" s="155"/>
    </row>
    <row r="20" spans="1:6" x14ac:dyDescent="0.25">
      <c r="A20" s="144" t="s">
        <v>534</v>
      </c>
      <c r="B20" s="156"/>
      <c r="C20" s="156"/>
      <c r="D20" s="156"/>
      <c r="E20" s="156"/>
      <c r="F20" s="156"/>
    </row>
    <row r="21" spans="1:6" x14ac:dyDescent="0.25">
      <c r="A21" s="144" t="s">
        <v>535</v>
      </c>
      <c r="B21" s="156"/>
      <c r="C21" s="156"/>
      <c r="D21" s="156"/>
      <c r="E21" s="156"/>
      <c r="F21" s="156"/>
    </row>
    <row r="22" spans="1:6" x14ac:dyDescent="0.25">
      <c r="A22" s="144" t="s">
        <v>536</v>
      </c>
      <c r="B22" s="156"/>
      <c r="C22" s="156"/>
      <c r="D22" s="156"/>
      <c r="E22" s="156"/>
      <c r="F22" s="156"/>
    </row>
    <row r="23" spans="1:6" x14ac:dyDescent="0.25">
      <c r="A23" s="144" t="s">
        <v>537</v>
      </c>
      <c r="B23" s="156"/>
      <c r="C23" s="156"/>
      <c r="D23" s="156"/>
      <c r="E23" s="156"/>
      <c r="F23" s="156"/>
    </row>
    <row r="24" spans="1:6" x14ac:dyDescent="0.25">
      <c r="A24" s="144" t="s">
        <v>538</v>
      </c>
      <c r="B24" s="148"/>
      <c r="C24" s="148"/>
      <c r="D24" s="148"/>
      <c r="E24" s="148"/>
      <c r="F24" s="148"/>
    </row>
    <row r="25" spans="1:6" x14ac:dyDescent="0.25">
      <c r="A25" s="144" t="s">
        <v>539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540</v>
      </c>
      <c r="B27" s="147"/>
      <c r="C27" s="147"/>
      <c r="D27" s="147"/>
      <c r="E27" s="147"/>
      <c r="F27" s="147"/>
    </row>
    <row r="28" spans="1:6" x14ac:dyDescent="0.25">
      <c r="A28" s="144" t="s">
        <v>541</v>
      </c>
      <c r="B28" s="90"/>
      <c r="C28" s="90"/>
      <c r="D28" s="90"/>
      <c r="E28" s="90"/>
      <c r="F28" s="90"/>
    </row>
    <row r="29" spans="1:6" x14ac:dyDescent="0.25">
      <c r="A29" s="140"/>
      <c r="B29" s="52"/>
      <c r="C29" s="52"/>
      <c r="D29" s="52"/>
      <c r="E29" s="52"/>
      <c r="F29" s="52"/>
    </row>
    <row r="30" spans="1:6" x14ac:dyDescent="0.25">
      <c r="A30" s="151" t="s">
        <v>542</v>
      </c>
      <c r="B30" s="52"/>
      <c r="C30" s="52"/>
      <c r="D30" s="52"/>
      <c r="E30" s="52"/>
      <c r="F30" s="52"/>
    </row>
    <row r="31" spans="1:6" x14ac:dyDescent="0.25">
      <c r="A31" s="152" t="s">
        <v>527</v>
      </c>
      <c r="B31" s="90"/>
      <c r="C31" s="90"/>
      <c r="D31" s="90"/>
      <c r="E31" s="90"/>
      <c r="F31" s="90"/>
    </row>
    <row r="32" spans="1:6" x14ac:dyDescent="0.25">
      <c r="A32" s="152" t="s">
        <v>531</v>
      </c>
      <c r="B32" s="90"/>
      <c r="C32" s="90"/>
      <c r="D32" s="90"/>
      <c r="E32" s="90"/>
      <c r="F32" s="90"/>
    </row>
    <row r="33" spans="1:6" x14ac:dyDescent="0.25">
      <c r="A33" s="152" t="s">
        <v>543</v>
      </c>
      <c r="B33" s="90"/>
      <c r="C33" s="90"/>
      <c r="D33" s="90"/>
      <c r="E33" s="90"/>
      <c r="F33" s="90"/>
    </row>
    <row r="34" spans="1:6" x14ac:dyDescent="0.25">
      <c r="A34" s="140"/>
      <c r="B34" s="52"/>
      <c r="C34" s="52"/>
      <c r="D34" s="52"/>
      <c r="E34" s="52"/>
      <c r="F34" s="52"/>
    </row>
    <row r="35" spans="1:6" x14ac:dyDescent="0.25">
      <c r="A35" s="151" t="s">
        <v>544</v>
      </c>
      <c r="B35" s="52"/>
      <c r="C35" s="52"/>
      <c r="D35" s="52"/>
      <c r="E35" s="52"/>
      <c r="F35" s="52"/>
    </row>
    <row r="36" spans="1:6" x14ac:dyDescent="0.25">
      <c r="A36" s="152" t="s">
        <v>545</v>
      </c>
      <c r="B36" s="52"/>
      <c r="C36" s="52"/>
      <c r="D36" s="52"/>
      <c r="E36" s="52"/>
      <c r="F36" s="52"/>
    </row>
    <row r="37" spans="1:6" x14ac:dyDescent="0.25">
      <c r="A37" s="152" t="s">
        <v>546</v>
      </c>
      <c r="B37" s="52"/>
      <c r="C37" s="52"/>
      <c r="D37" s="52"/>
      <c r="E37" s="52"/>
      <c r="F37" s="52"/>
    </row>
    <row r="38" spans="1:6" x14ac:dyDescent="0.25">
      <c r="A38" s="152" t="s">
        <v>547</v>
      </c>
      <c r="B38" s="52"/>
      <c r="C38" s="52"/>
      <c r="D38" s="52"/>
      <c r="E38" s="52"/>
      <c r="F38" s="52"/>
    </row>
    <row r="39" spans="1:6" x14ac:dyDescent="0.25">
      <c r="A39" s="140"/>
      <c r="B39" s="52"/>
      <c r="C39" s="52"/>
      <c r="D39" s="52"/>
      <c r="E39" s="52"/>
      <c r="F39" s="52"/>
    </row>
    <row r="40" spans="1:6" x14ac:dyDescent="0.25">
      <c r="A40" s="151" t="s">
        <v>548</v>
      </c>
      <c r="B40" s="52"/>
      <c r="C40" s="52"/>
      <c r="D40" s="52"/>
      <c r="E40" s="52"/>
      <c r="F40" s="52"/>
    </row>
    <row r="41" spans="1:6" x14ac:dyDescent="0.25">
      <c r="A41" s="140"/>
      <c r="B41" s="52"/>
      <c r="C41" s="52"/>
      <c r="D41" s="52"/>
      <c r="E41" s="52"/>
      <c r="F41" s="52"/>
    </row>
    <row r="42" spans="1:6" x14ac:dyDescent="0.25">
      <c r="A42" s="151" t="s">
        <v>549</v>
      </c>
      <c r="B42" s="52"/>
      <c r="C42" s="52"/>
      <c r="D42" s="52"/>
      <c r="E42" s="52"/>
      <c r="F42" s="52"/>
    </row>
    <row r="43" spans="1:6" x14ac:dyDescent="0.25">
      <c r="A43" s="152" t="s">
        <v>550</v>
      </c>
      <c r="B43" s="90"/>
      <c r="C43" s="90"/>
      <c r="D43" s="90"/>
      <c r="E43" s="90"/>
      <c r="F43" s="90"/>
    </row>
    <row r="44" spans="1:6" x14ac:dyDescent="0.25">
      <c r="A44" s="152" t="s">
        <v>551</v>
      </c>
      <c r="B44" s="90"/>
      <c r="C44" s="90"/>
      <c r="D44" s="90"/>
      <c r="E44" s="90"/>
      <c r="F44" s="90"/>
    </row>
    <row r="45" spans="1:6" x14ac:dyDescent="0.25">
      <c r="A45" s="152" t="s">
        <v>552</v>
      </c>
      <c r="B45" s="90"/>
      <c r="C45" s="90"/>
      <c r="D45" s="90"/>
      <c r="E45" s="90"/>
      <c r="F45" s="90"/>
    </row>
    <row r="46" spans="1:6" x14ac:dyDescent="0.25">
      <c r="A46" s="140"/>
      <c r="B46" s="52"/>
      <c r="C46" s="52"/>
      <c r="D46" s="52"/>
      <c r="E46" s="52"/>
      <c r="F46" s="52"/>
    </row>
    <row r="47" spans="1:6" ht="30" x14ac:dyDescent="0.25">
      <c r="A47" s="151" t="s">
        <v>553</v>
      </c>
      <c r="B47" s="52"/>
      <c r="C47" s="52"/>
      <c r="D47" s="52"/>
      <c r="E47" s="52"/>
      <c r="F47" s="52"/>
    </row>
    <row r="48" spans="1:6" x14ac:dyDescent="0.25">
      <c r="A48" s="152" t="s">
        <v>551</v>
      </c>
      <c r="B48" s="90"/>
      <c r="C48" s="90"/>
      <c r="D48" s="90"/>
      <c r="E48" s="90"/>
      <c r="F48" s="90"/>
    </row>
    <row r="49" spans="1:6" x14ac:dyDescent="0.25">
      <c r="A49" s="152" t="s">
        <v>552</v>
      </c>
      <c r="B49" s="90"/>
      <c r="C49" s="90"/>
      <c r="D49" s="90"/>
      <c r="E49" s="90"/>
      <c r="F49" s="90"/>
    </row>
    <row r="50" spans="1:6" x14ac:dyDescent="0.25">
      <c r="A50" s="140"/>
      <c r="B50" s="52"/>
      <c r="C50" s="52"/>
      <c r="D50" s="52"/>
      <c r="E50" s="52"/>
      <c r="F50" s="52"/>
    </row>
    <row r="51" spans="1:6" x14ac:dyDescent="0.25">
      <c r="A51" s="151" t="s">
        <v>554</v>
      </c>
      <c r="B51" s="52"/>
      <c r="C51" s="52"/>
      <c r="D51" s="52"/>
      <c r="E51" s="52"/>
      <c r="F51" s="52"/>
    </row>
    <row r="52" spans="1:6" x14ac:dyDescent="0.25">
      <c r="A52" s="152" t="s">
        <v>551</v>
      </c>
      <c r="B52" s="90"/>
      <c r="C52" s="90"/>
      <c r="D52" s="90"/>
      <c r="E52" s="90"/>
      <c r="F52" s="90"/>
    </row>
    <row r="53" spans="1:6" x14ac:dyDescent="0.25">
      <c r="A53" s="152" t="s">
        <v>552</v>
      </c>
      <c r="B53" s="90"/>
      <c r="C53" s="90"/>
      <c r="D53" s="90"/>
      <c r="E53" s="90"/>
      <c r="F53" s="90"/>
    </row>
    <row r="54" spans="1:6" x14ac:dyDescent="0.25">
      <c r="A54" s="152" t="s">
        <v>555</v>
      </c>
      <c r="B54" s="90"/>
      <c r="C54" s="90"/>
      <c r="D54" s="90"/>
      <c r="E54" s="90"/>
      <c r="F54" s="90"/>
    </row>
    <row r="55" spans="1:6" x14ac:dyDescent="0.25">
      <c r="A55" s="140"/>
      <c r="B55" s="52"/>
      <c r="C55" s="52"/>
      <c r="D55" s="52"/>
      <c r="E55" s="52"/>
      <c r="F55" s="52"/>
    </row>
    <row r="56" spans="1:6" x14ac:dyDescent="0.25">
      <c r="A56" s="151" t="s">
        <v>556</v>
      </c>
      <c r="B56" s="52"/>
      <c r="C56" s="52"/>
      <c r="D56" s="52"/>
      <c r="E56" s="52"/>
      <c r="F56" s="52"/>
    </row>
    <row r="57" spans="1:6" x14ac:dyDescent="0.25">
      <c r="A57" s="152" t="s">
        <v>551</v>
      </c>
      <c r="B57" s="90"/>
      <c r="C57" s="90"/>
      <c r="D57" s="90"/>
      <c r="E57" s="90"/>
      <c r="F57" s="90"/>
    </row>
    <row r="58" spans="1:6" x14ac:dyDescent="0.25">
      <c r="A58" s="152" t="s">
        <v>552</v>
      </c>
      <c r="B58" s="90"/>
      <c r="C58" s="90"/>
      <c r="D58" s="90"/>
      <c r="E58" s="90"/>
      <c r="F58" s="90"/>
    </row>
    <row r="59" spans="1:6" x14ac:dyDescent="0.25">
      <c r="A59" s="140"/>
      <c r="B59" s="52"/>
      <c r="C59" s="52"/>
      <c r="D59" s="52"/>
      <c r="E59" s="52"/>
      <c r="F59" s="52"/>
    </row>
    <row r="60" spans="1:6" x14ac:dyDescent="0.25">
      <c r="A60" s="151" t="s">
        <v>557</v>
      </c>
      <c r="B60" s="52"/>
      <c r="C60" s="52"/>
      <c r="D60" s="52"/>
      <c r="E60" s="52"/>
      <c r="F60" s="52"/>
    </row>
    <row r="61" spans="1:6" x14ac:dyDescent="0.25">
      <c r="A61" s="152" t="s">
        <v>558</v>
      </c>
      <c r="B61" s="139"/>
      <c r="C61" s="139"/>
      <c r="D61" s="139"/>
      <c r="E61" s="139"/>
      <c r="F61" s="139"/>
    </row>
    <row r="62" spans="1:6" x14ac:dyDescent="0.25">
      <c r="A62" s="152" t="s">
        <v>559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560</v>
      </c>
      <c r="B64" s="139"/>
      <c r="C64" s="139"/>
      <c r="D64" s="139"/>
      <c r="E64" s="139"/>
      <c r="F64" s="139"/>
    </row>
    <row r="65" spans="1:6" x14ac:dyDescent="0.25">
      <c r="A65" s="152" t="s">
        <v>561</v>
      </c>
      <c r="B65" s="139"/>
      <c r="C65" s="139"/>
      <c r="D65" s="139"/>
      <c r="E65" s="139"/>
      <c r="F65" s="139"/>
    </row>
    <row r="66" spans="1:6" x14ac:dyDescent="0.25">
      <c r="A66" s="152" t="s">
        <v>562</v>
      </c>
      <c r="B66" s="140"/>
      <c r="C66" s="52"/>
      <c r="D66" s="140"/>
      <c r="E66" s="140"/>
      <c r="F66" s="140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9" t="s">
        <v>447</v>
      </c>
      <c r="B1" s="279"/>
      <c r="C1" s="279"/>
      <c r="D1" s="279"/>
      <c r="E1" s="279"/>
      <c r="F1" s="279"/>
      <c r="G1" s="279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29" t="s">
        <v>448</v>
      </c>
      <c r="B3" s="130"/>
      <c r="C3" s="130"/>
      <c r="D3" s="130"/>
      <c r="E3" s="130"/>
      <c r="F3" s="130"/>
      <c r="G3" s="131"/>
    </row>
    <row r="4" spans="1:7" x14ac:dyDescent="0.25">
      <c r="A4" s="129" t="s">
        <v>3</v>
      </c>
      <c r="B4" s="130"/>
      <c r="C4" s="130"/>
      <c r="D4" s="130"/>
      <c r="E4" s="130"/>
      <c r="F4" s="130"/>
      <c r="G4" s="131"/>
    </row>
    <row r="5" spans="1:7" x14ac:dyDescent="0.25">
      <c r="A5" s="129" t="s">
        <v>449</v>
      </c>
      <c r="B5" s="130"/>
      <c r="C5" s="130"/>
      <c r="D5" s="130"/>
      <c r="E5" s="130"/>
      <c r="F5" s="130"/>
      <c r="G5" s="131"/>
    </row>
    <row r="6" spans="1:7" x14ac:dyDescent="0.25">
      <c r="A6" s="277" t="s">
        <v>499</v>
      </c>
      <c r="B6" s="35">
        <v>2022</v>
      </c>
      <c r="C6" s="277">
        <f>+B6+1</f>
        <v>2023</v>
      </c>
      <c r="D6" s="277">
        <f>+C6+1</f>
        <v>2024</v>
      </c>
      <c r="E6" s="277">
        <f>+D6+1</f>
        <v>2025</v>
      </c>
      <c r="F6" s="277">
        <f>+E6+1</f>
        <v>2026</v>
      </c>
      <c r="G6" s="277">
        <f>+F6+1</f>
        <v>2027</v>
      </c>
    </row>
    <row r="7" spans="1:7" ht="83.25" customHeight="1" x14ac:dyDescent="0.25">
      <c r="A7" s="278"/>
      <c r="B7" s="69" t="s">
        <v>563</v>
      </c>
      <c r="C7" s="278"/>
      <c r="D7" s="278"/>
      <c r="E7" s="278"/>
      <c r="F7" s="278"/>
      <c r="G7" s="278"/>
    </row>
    <row r="8" spans="1:7" ht="30" x14ac:dyDescent="0.25">
      <c r="A8" s="70" t="s">
        <v>506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297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480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301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0" t="s">
        <v>482</v>
      </c>
      <c r="B1" s="280"/>
      <c r="C1" s="280"/>
      <c r="D1" s="280"/>
      <c r="E1" s="280"/>
      <c r="F1" s="280"/>
      <c r="G1" s="280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483</v>
      </c>
      <c r="B3" s="112"/>
      <c r="C3" s="112"/>
      <c r="D3" s="112"/>
      <c r="E3" s="112"/>
      <c r="F3" s="112"/>
      <c r="G3" s="113"/>
    </row>
    <row r="4" spans="1:7" x14ac:dyDescent="0.25">
      <c r="A4" s="111" t="s">
        <v>3</v>
      </c>
      <c r="B4" s="112"/>
      <c r="C4" s="112"/>
      <c r="D4" s="112"/>
      <c r="E4" s="112"/>
      <c r="F4" s="112"/>
      <c r="G4" s="113"/>
    </row>
    <row r="5" spans="1:7" x14ac:dyDescent="0.25">
      <c r="A5" s="111" t="s">
        <v>449</v>
      </c>
      <c r="B5" s="112"/>
      <c r="C5" s="112"/>
      <c r="D5" s="112"/>
      <c r="E5" s="112"/>
      <c r="F5" s="112"/>
      <c r="G5" s="113"/>
    </row>
    <row r="6" spans="1:7" x14ac:dyDescent="0.25">
      <c r="A6" s="281" t="s">
        <v>574</v>
      </c>
      <c r="B6" s="35">
        <v>2022</v>
      </c>
      <c r="C6" s="277">
        <f>+B6+1</f>
        <v>2023</v>
      </c>
      <c r="D6" s="277">
        <f>+C6+1</f>
        <v>2024</v>
      </c>
      <c r="E6" s="277">
        <f>+D6+1</f>
        <v>2025</v>
      </c>
      <c r="F6" s="277">
        <f>+E6+1</f>
        <v>2026</v>
      </c>
      <c r="G6" s="277">
        <f>+F6+1</f>
        <v>2027</v>
      </c>
    </row>
    <row r="7" spans="1:7" ht="57.75" customHeight="1" x14ac:dyDescent="0.25">
      <c r="A7" s="282"/>
      <c r="B7" s="36" t="s">
        <v>563</v>
      </c>
      <c r="C7" s="278"/>
      <c r="D7" s="278"/>
      <c r="E7" s="278"/>
      <c r="F7" s="278"/>
      <c r="G7" s="278"/>
    </row>
    <row r="8" spans="1:7" x14ac:dyDescent="0.25">
      <c r="A8" s="26" t="s">
        <v>484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487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0" t="s">
        <v>497</v>
      </c>
      <c r="B1" s="280"/>
      <c r="C1" s="280"/>
      <c r="D1" s="280"/>
      <c r="E1" s="280"/>
      <c r="F1" s="280"/>
      <c r="G1" s="280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498</v>
      </c>
      <c r="B3" s="112"/>
      <c r="C3" s="112"/>
      <c r="D3" s="112"/>
      <c r="E3" s="112"/>
      <c r="F3" s="112"/>
      <c r="G3" s="113"/>
    </row>
    <row r="4" spans="1:7" x14ac:dyDescent="0.25">
      <c r="A4" s="114" t="s">
        <v>3</v>
      </c>
      <c r="B4" s="115"/>
      <c r="C4" s="115"/>
      <c r="D4" s="115"/>
      <c r="E4" s="115"/>
      <c r="F4" s="115"/>
      <c r="G4" s="116"/>
    </row>
    <row r="5" spans="1:7" x14ac:dyDescent="0.25">
      <c r="A5" s="284" t="s">
        <v>499</v>
      </c>
      <c r="B5" s="285">
        <v>2017</v>
      </c>
      <c r="C5" s="285">
        <f>+B5+1</f>
        <v>2018</v>
      </c>
      <c r="D5" s="285">
        <f>+C5+1</f>
        <v>2019</v>
      </c>
      <c r="E5" s="285">
        <f>+D5+1</f>
        <v>2020</v>
      </c>
      <c r="F5" s="285">
        <f>+E5+1</f>
        <v>2021</v>
      </c>
      <c r="G5" s="35">
        <f>+F5+1</f>
        <v>2022</v>
      </c>
    </row>
    <row r="6" spans="1:7" ht="32.25" x14ac:dyDescent="0.25">
      <c r="A6" s="261"/>
      <c r="B6" s="286"/>
      <c r="C6" s="286"/>
      <c r="D6" s="286"/>
      <c r="E6" s="286"/>
      <c r="F6" s="286"/>
      <c r="G6" s="36" t="s">
        <v>578</v>
      </c>
    </row>
    <row r="7" spans="1:7" x14ac:dyDescent="0.25">
      <c r="A7" s="61" t="s">
        <v>506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460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461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464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297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509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480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83" t="s">
        <v>590</v>
      </c>
      <c r="B39" s="283"/>
      <c r="C39" s="283"/>
      <c r="D39" s="283"/>
      <c r="E39" s="283"/>
      <c r="F39" s="283"/>
      <c r="G39" s="283"/>
    </row>
    <row r="40" spans="1:7" x14ac:dyDescent="0.25">
      <c r="A40" s="283" t="s">
        <v>591</v>
      </c>
      <c r="B40" s="283"/>
      <c r="C40" s="283"/>
      <c r="D40" s="283"/>
      <c r="E40" s="283"/>
      <c r="F40" s="283"/>
      <c r="G40" s="2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0" t="s">
        <v>512</v>
      </c>
      <c r="B1" s="280"/>
      <c r="C1" s="280"/>
      <c r="D1" s="280"/>
      <c r="E1" s="280"/>
      <c r="F1" s="280"/>
      <c r="G1" s="280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513</v>
      </c>
      <c r="B3" s="112"/>
      <c r="C3" s="112"/>
      <c r="D3" s="112"/>
      <c r="E3" s="112"/>
      <c r="F3" s="112"/>
      <c r="G3" s="113"/>
    </row>
    <row r="4" spans="1:7" x14ac:dyDescent="0.25">
      <c r="A4" s="114" t="s">
        <v>3</v>
      </c>
      <c r="B4" s="115"/>
      <c r="C4" s="115"/>
      <c r="D4" s="115"/>
      <c r="E4" s="115"/>
      <c r="F4" s="115"/>
      <c r="G4" s="116"/>
    </row>
    <row r="5" spans="1:7" x14ac:dyDescent="0.25">
      <c r="A5" s="287" t="s">
        <v>574</v>
      </c>
      <c r="B5" s="285">
        <v>2017</v>
      </c>
      <c r="C5" s="285">
        <f>+B5+1</f>
        <v>2018</v>
      </c>
      <c r="D5" s="285">
        <f>+C5+1</f>
        <v>2019</v>
      </c>
      <c r="E5" s="285">
        <f>+D5+1</f>
        <v>2020</v>
      </c>
      <c r="F5" s="285">
        <f>+E5+1</f>
        <v>2021</v>
      </c>
      <c r="G5" s="35">
        <v>2022</v>
      </c>
    </row>
    <row r="6" spans="1:7" ht="48.75" customHeight="1" x14ac:dyDescent="0.25">
      <c r="A6" s="288"/>
      <c r="B6" s="286"/>
      <c r="C6" s="286"/>
      <c r="D6" s="286"/>
      <c r="E6" s="286"/>
      <c r="F6" s="286"/>
      <c r="G6" s="36" t="s">
        <v>592</v>
      </c>
    </row>
    <row r="7" spans="1:7" x14ac:dyDescent="0.25">
      <c r="A7" s="26" t="s">
        <v>484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487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83" t="s">
        <v>590</v>
      </c>
      <c r="B32" s="283"/>
      <c r="C32" s="283"/>
      <c r="D32" s="283"/>
      <c r="E32" s="283"/>
      <c r="F32" s="283"/>
      <c r="G32" s="283"/>
    </row>
    <row r="33" spans="1:7" x14ac:dyDescent="0.25">
      <c r="A33" s="283" t="s">
        <v>591</v>
      </c>
      <c r="B33" s="283"/>
      <c r="C33" s="283"/>
      <c r="D33" s="283"/>
      <c r="E33" s="283"/>
      <c r="F33" s="283"/>
      <c r="G33" s="2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9" t="s">
        <v>516</v>
      </c>
      <c r="B1" s="289"/>
      <c r="C1" s="289"/>
      <c r="D1" s="289"/>
      <c r="E1" s="289"/>
      <c r="F1" s="289"/>
    </row>
    <row r="2" spans="1:6" ht="20.100000000000001" customHeight="1" x14ac:dyDescent="0.25">
      <c r="A2" s="108" t="str">
        <f>'Formato 1'!A2</f>
        <v>Municipio de San Felipe</v>
      </c>
      <c r="B2" s="132"/>
      <c r="C2" s="132"/>
      <c r="D2" s="132"/>
      <c r="E2" s="132"/>
      <c r="F2" s="133"/>
    </row>
    <row r="3" spans="1:6" ht="29.25" customHeight="1" x14ac:dyDescent="0.25">
      <c r="A3" s="134" t="s">
        <v>517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518</v>
      </c>
      <c r="C4" s="119" t="s">
        <v>519</v>
      </c>
      <c r="D4" s="119" t="s">
        <v>520</v>
      </c>
      <c r="E4" s="119" t="s">
        <v>521</v>
      </c>
      <c r="F4" s="119" t="s">
        <v>522</v>
      </c>
    </row>
    <row r="5" spans="1:6" ht="12.75" customHeight="1" x14ac:dyDescent="0.25">
      <c r="A5" s="18" t="s">
        <v>523</v>
      </c>
      <c r="B5" s="52"/>
      <c r="C5" s="52"/>
      <c r="D5" s="52"/>
      <c r="E5" s="52"/>
      <c r="F5" s="52"/>
    </row>
    <row r="6" spans="1:6" ht="30" x14ac:dyDescent="0.25">
      <c r="A6" s="58" t="s">
        <v>524</v>
      </c>
      <c r="B6" s="59"/>
      <c r="C6" s="59"/>
      <c r="D6" s="59"/>
      <c r="E6" s="59"/>
      <c r="F6" s="59"/>
    </row>
    <row r="7" spans="1:6" ht="15" x14ac:dyDescent="0.25">
      <c r="A7" s="58" t="s">
        <v>525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526</v>
      </c>
      <c r="B9" s="44"/>
      <c r="C9" s="44"/>
      <c r="D9" s="44"/>
      <c r="E9" s="44"/>
      <c r="F9" s="44"/>
    </row>
    <row r="10" spans="1:6" ht="15" x14ac:dyDescent="0.25">
      <c r="A10" s="58" t="s">
        <v>527</v>
      </c>
      <c r="B10" s="59"/>
      <c r="C10" s="59"/>
      <c r="D10" s="59"/>
      <c r="E10" s="59"/>
      <c r="F10" s="59"/>
    </row>
    <row r="11" spans="1:6" ht="15" x14ac:dyDescent="0.25">
      <c r="A11" s="79" t="s">
        <v>528</v>
      </c>
      <c r="B11" s="59"/>
      <c r="C11" s="59"/>
      <c r="D11" s="59"/>
      <c r="E11" s="59"/>
      <c r="F11" s="59"/>
    </row>
    <row r="12" spans="1:6" ht="15" x14ac:dyDescent="0.25">
      <c r="A12" s="79" t="s">
        <v>529</v>
      </c>
      <c r="B12" s="59"/>
      <c r="C12" s="59"/>
      <c r="D12" s="59"/>
      <c r="E12" s="59"/>
      <c r="F12" s="59"/>
    </row>
    <row r="13" spans="1:6" ht="15" x14ac:dyDescent="0.25">
      <c r="A13" s="79" t="s">
        <v>530</v>
      </c>
      <c r="B13" s="59"/>
      <c r="C13" s="59"/>
      <c r="D13" s="59"/>
      <c r="E13" s="59"/>
      <c r="F13" s="59"/>
    </row>
    <row r="14" spans="1:6" ht="15" x14ac:dyDescent="0.25">
      <c r="A14" s="58" t="s">
        <v>531</v>
      </c>
      <c r="B14" s="59"/>
      <c r="C14" s="59"/>
      <c r="D14" s="59"/>
      <c r="E14" s="59"/>
      <c r="F14" s="59"/>
    </row>
    <row r="15" spans="1:6" ht="15" x14ac:dyDescent="0.25">
      <c r="A15" s="79" t="s">
        <v>528</v>
      </c>
      <c r="B15" s="59"/>
      <c r="C15" s="59"/>
      <c r="D15" s="59"/>
      <c r="E15" s="59"/>
      <c r="F15" s="59"/>
    </row>
    <row r="16" spans="1:6" ht="15" x14ac:dyDescent="0.25">
      <c r="A16" s="79" t="s">
        <v>529</v>
      </c>
      <c r="B16" s="59"/>
      <c r="C16" s="59"/>
      <c r="D16" s="59"/>
      <c r="E16" s="59"/>
      <c r="F16" s="59"/>
    </row>
    <row r="17" spans="1:6" ht="15" x14ac:dyDescent="0.25">
      <c r="A17" s="79" t="s">
        <v>530</v>
      </c>
      <c r="B17" s="59"/>
      <c r="C17" s="59"/>
      <c r="D17" s="59"/>
      <c r="E17" s="59"/>
      <c r="F17" s="59"/>
    </row>
    <row r="18" spans="1:6" ht="15" x14ac:dyDescent="0.25">
      <c r="A18" s="58" t="s">
        <v>532</v>
      </c>
      <c r="B18" s="120"/>
      <c r="C18" s="59"/>
      <c r="D18" s="59"/>
      <c r="E18" s="59"/>
      <c r="F18" s="59"/>
    </row>
    <row r="19" spans="1:6" ht="15" x14ac:dyDescent="0.25">
      <c r="A19" s="58" t="s">
        <v>533</v>
      </c>
      <c r="B19" s="59"/>
      <c r="C19" s="59"/>
      <c r="D19" s="59"/>
      <c r="E19" s="59"/>
      <c r="F19" s="59"/>
    </row>
    <row r="20" spans="1:6" ht="30" x14ac:dyDescent="0.25">
      <c r="A20" s="58" t="s">
        <v>534</v>
      </c>
      <c r="B20" s="121"/>
      <c r="C20" s="121"/>
      <c r="D20" s="121"/>
      <c r="E20" s="121"/>
      <c r="F20" s="121"/>
    </row>
    <row r="21" spans="1:6" ht="30" x14ac:dyDescent="0.25">
      <c r="A21" s="58" t="s">
        <v>535</v>
      </c>
      <c r="B21" s="121"/>
      <c r="C21" s="121"/>
      <c r="D21" s="121"/>
      <c r="E21" s="121"/>
      <c r="F21" s="121"/>
    </row>
    <row r="22" spans="1:6" ht="30" x14ac:dyDescent="0.25">
      <c r="A22" s="58" t="s">
        <v>536</v>
      </c>
      <c r="B22" s="121"/>
      <c r="C22" s="121"/>
      <c r="D22" s="121"/>
      <c r="E22" s="121"/>
      <c r="F22" s="121"/>
    </row>
    <row r="23" spans="1:6" ht="15" x14ac:dyDescent="0.25">
      <c r="A23" s="58" t="s">
        <v>537</v>
      </c>
      <c r="B23" s="121"/>
      <c r="C23" s="121"/>
      <c r="D23" s="121"/>
      <c r="E23" s="121"/>
      <c r="F23" s="121"/>
    </row>
    <row r="24" spans="1:6" ht="15" x14ac:dyDescent="0.25">
      <c r="A24" s="58" t="s">
        <v>538</v>
      </c>
      <c r="B24" s="122"/>
      <c r="C24" s="59"/>
      <c r="D24" s="59"/>
      <c r="E24" s="59"/>
      <c r="F24" s="59"/>
    </row>
    <row r="25" spans="1:6" ht="15" x14ac:dyDescent="0.25">
      <c r="A25" s="58" t="s">
        <v>539</v>
      </c>
      <c r="B25" s="122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540</v>
      </c>
      <c r="B27" s="44"/>
      <c r="C27" s="44"/>
      <c r="D27" s="44"/>
      <c r="E27" s="44"/>
      <c r="F27" s="44"/>
    </row>
    <row r="28" spans="1:6" ht="15" x14ac:dyDescent="0.25">
      <c r="A28" s="58" t="s">
        <v>541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542</v>
      </c>
      <c r="B30" s="44"/>
      <c r="C30" s="44"/>
      <c r="D30" s="44"/>
      <c r="E30" s="44"/>
      <c r="F30" s="44"/>
    </row>
    <row r="31" spans="1:6" ht="15" x14ac:dyDescent="0.25">
      <c r="A31" s="58" t="s">
        <v>527</v>
      </c>
      <c r="B31" s="59"/>
      <c r="C31" s="59"/>
      <c r="D31" s="59"/>
      <c r="E31" s="59"/>
      <c r="F31" s="59"/>
    </row>
    <row r="32" spans="1:6" ht="15" x14ac:dyDescent="0.25">
      <c r="A32" s="58" t="s">
        <v>531</v>
      </c>
      <c r="B32" s="59"/>
      <c r="C32" s="59"/>
      <c r="D32" s="59"/>
      <c r="E32" s="59"/>
      <c r="F32" s="59"/>
    </row>
    <row r="33" spans="1:6" ht="15" x14ac:dyDescent="0.25">
      <c r="A33" s="58" t="s">
        <v>543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544</v>
      </c>
      <c r="B35" s="44"/>
      <c r="C35" s="44"/>
      <c r="D35" s="44"/>
      <c r="E35" s="44"/>
      <c r="F35" s="44"/>
    </row>
    <row r="36" spans="1:6" ht="15" x14ac:dyDescent="0.25">
      <c r="A36" s="58" t="s">
        <v>545</v>
      </c>
      <c r="B36" s="59"/>
      <c r="C36" s="59"/>
      <c r="D36" s="59"/>
      <c r="E36" s="59"/>
      <c r="F36" s="59"/>
    </row>
    <row r="37" spans="1:6" ht="15" x14ac:dyDescent="0.25">
      <c r="A37" s="58" t="s">
        <v>546</v>
      </c>
      <c r="B37" s="59"/>
      <c r="C37" s="59"/>
      <c r="D37" s="59"/>
      <c r="E37" s="59"/>
      <c r="F37" s="59"/>
    </row>
    <row r="38" spans="1:6" ht="15" x14ac:dyDescent="0.25">
      <c r="A38" s="58" t="s">
        <v>547</v>
      </c>
      <c r="B38" s="122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549</v>
      </c>
      <c r="B42" s="44"/>
      <c r="C42" s="44"/>
      <c r="D42" s="44"/>
      <c r="E42" s="44"/>
      <c r="F42" s="44"/>
    </row>
    <row r="43" spans="1:6" ht="15" x14ac:dyDescent="0.25">
      <c r="A43" s="58" t="s">
        <v>550</v>
      </c>
      <c r="B43" s="59"/>
      <c r="C43" s="59"/>
      <c r="D43" s="59"/>
      <c r="E43" s="59"/>
      <c r="F43" s="59"/>
    </row>
    <row r="44" spans="1:6" ht="15" x14ac:dyDescent="0.25">
      <c r="A44" s="58" t="s">
        <v>551</v>
      </c>
      <c r="B44" s="59"/>
      <c r="C44" s="59"/>
      <c r="D44" s="59"/>
      <c r="E44" s="59"/>
      <c r="F44" s="59"/>
    </row>
    <row r="45" spans="1:6" ht="15" x14ac:dyDescent="0.25">
      <c r="A45" s="58" t="s">
        <v>552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553</v>
      </c>
      <c r="B47" s="44"/>
      <c r="C47" s="44"/>
      <c r="D47" s="44"/>
      <c r="E47" s="44"/>
      <c r="F47" s="44"/>
    </row>
    <row r="48" spans="1:6" ht="15" x14ac:dyDescent="0.25">
      <c r="A48" s="58" t="s">
        <v>551</v>
      </c>
      <c r="B48" s="121"/>
      <c r="C48" s="121"/>
      <c r="D48" s="121"/>
      <c r="E48" s="121"/>
      <c r="F48" s="121"/>
    </row>
    <row r="49" spans="1:6" ht="15" x14ac:dyDescent="0.25">
      <c r="A49" s="58" t="s">
        <v>552</v>
      </c>
      <c r="B49" s="121"/>
      <c r="C49" s="121"/>
      <c r="D49" s="121"/>
      <c r="E49" s="121"/>
      <c r="F49" s="121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554</v>
      </c>
      <c r="B51" s="44"/>
      <c r="C51" s="44"/>
      <c r="D51" s="44"/>
      <c r="E51" s="44"/>
      <c r="F51" s="44"/>
    </row>
    <row r="52" spans="1:6" ht="15" x14ac:dyDescent="0.25">
      <c r="A52" s="58" t="s">
        <v>551</v>
      </c>
      <c r="B52" s="59"/>
      <c r="C52" s="59"/>
      <c r="D52" s="59"/>
      <c r="E52" s="59"/>
      <c r="F52" s="59"/>
    </row>
    <row r="53" spans="1:6" ht="15" x14ac:dyDescent="0.25">
      <c r="A53" s="58" t="s">
        <v>552</v>
      </c>
      <c r="B53" s="59"/>
      <c r="C53" s="59"/>
      <c r="D53" s="59"/>
      <c r="E53" s="59"/>
      <c r="F53" s="59"/>
    </row>
    <row r="54" spans="1:6" ht="15" x14ac:dyDescent="0.25">
      <c r="A54" s="58" t="s">
        <v>555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559</v>
      </c>
      <c r="B62" s="122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562</v>
      </c>
      <c r="B66" s="59"/>
      <c r="C66" s="59"/>
      <c r="D66" s="59"/>
      <c r="E66" s="59"/>
      <c r="F66" s="59"/>
    </row>
    <row r="67" spans="1:6" ht="20.100000000000001" customHeight="1" x14ac:dyDescent="0.25">
      <c r="A67" s="118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B22" sqref="B22:H3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3" t="s">
        <v>125</v>
      </c>
      <c r="B1" s="254"/>
      <c r="C1" s="254"/>
      <c r="D1" s="254"/>
      <c r="E1" s="254"/>
      <c r="F1" s="254"/>
      <c r="G1" s="254"/>
      <c r="H1" s="255"/>
    </row>
    <row r="2" spans="1:8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126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2024 y al 31 de Marzo de 2025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3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135</v>
      </c>
      <c r="B8" s="165">
        <f t="shared" ref="B8:H8" si="0">B9+B13</f>
        <v>0</v>
      </c>
      <c r="C8" s="165">
        <f t="shared" si="0"/>
        <v>0</v>
      </c>
      <c r="D8" s="165">
        <f t="shared" si="0"/>
        <v>0</v>
      </c>
      <c r="E8" s="165">
        <f t="shared" si="0"/>
        <v>0</v>
      </c>
      <c r="F8" s="165">
        <f t="shared" si="0"/>
        <v>0</v>
      </c>
      <c r="G8" s="165">
        <f t="shared" si="0"/>
        <v>0</v>
      </c>
      <c r="H8" s="165">
        <f t="shared" si="0"/>
        <v>0</v>
      </c>
    </row>
    <row r="9" spans="1:8" ht="15.75" customHeight="1" x14ac:dyDescent="0.25">
      <c r="A9" s="103" t="s">
        <v>136</v>
      </c>
      <c r="B9" s="120">
        <f t="shared" ref="B9:H9" si="1">SUM(B10:B12)</f>
        <v>0</v>
      </c>
      <c r="C9" s="120">
        <f t="shared" si="1"/>
        <v>0</v>
      </c>
      <c r="D9" s="120">
        <f t="shared" si="1"/>
        <v>0</v>
      </c>
      <c r="E9" s="120">
        <f t="shared" si="1"/>
        <v>0</v>
      </c>
      <c r="F9" s="120">
        <f t="shared" si="1"/>
        <v>0</v>
      </c>
      <c r="G9" s="120">
        <f t="shared" si="1"/>
        <v>0</v>
      </c>
      <c r="H9" s="120">
        <f t="shared" si="1"/>
        <v>0</v>
      </c>
    </row>
    <row r="10" spans="1:8" ht="17.25" customHeight="1" x14ac:dyDescent="0.25">
      <c r="A10" s="104" t="s">
        <v>137</v>
      </c>
      <c r="B10" s="176">
        <v>0</v>
      </c>
      <c r="C10" s="120">
        <v>0</v>
      </c>
      <c r="D10" s="176">
        <v>0</v>
      </c>
      <c r="E10" s="176">
        <v>0</v>
      </c>
      <c r="F10" s="176">
        <v>0</v>
      </c>
      <c r="G10" s="176">
        <v>0</v>
      </c>
      <c r="H10" s="176">
        <v>0</v>
      </c>
    </row>
    <row r="11" spans="1:8" x14ac:dyDescent="0.25">
      <c r="A11" s="104" t="s">
        <v>138</v>
      </c>
      <c r="B11" s="176">
        <v>0</v>
      </c>
      <c r="C11" s="120">
        <v>0</v>
      </c>
      <c r="D11" s="176">
        <v>0</v>
      </c>
      <c r="E11" s="176">
        <v>0</v>
      </c>
      <c r="F11" s="176">
        <v>0</v>
      </c>
      <c r="G11" s="120">
        <v>0</v>
      </c>
      <c r="H11" s="120">
        <v>0</v>
      </c>
    </row>
    <row r="12" spans="1:8" ht="16.5" customHeight="1" x14ac:dyDescent="0.25">
      <c r="A12" s="104" t="s">
        <v>139</v>
      </c>
      <c r="B12" s="176">
        <v>0</v>
      </c>
      <c r="C12" s="120">
        <v>0</v>
      </c>
      <c r="D12" s="176">
        <v>0</v>
      </c>
      <c r="E12" s="176">
        <v>0</v>
      </c>
      <c r="F12" s="176">
        <v>0</v>
      </c>
      <c r="G12" s="120">
        <v>0</v>
      </c>
      <c r="H12" s="120">
        <v>0</v>
      </c>
    </row>
    <row r="13" spans="1:8" x14ac:dyDescent="0.25">
      <c r="A13" s="103" t="s">
        <v>140</v>
      </c>
      <c r="B13" s="120">
        <f t="shared" ref="B13:H13" si="2">SUM(B14:B16)</f>
        <v>0</v>
      </c>
      <c r="C13" s="120">
        <f t="shared" si="2"/>
        <v>0</v>
      </c>
      <c r="D13" s="120">
        <f t="shared" si="2"/>
        <v>0</v>
      </c>
      <c r="E13" s="120">
        <f t="shared" si="2"/>
        <v>0</v>
      </c>
      <c r="F13" s="120">
        <f t="shared" si="2"/>
        <v>0</v>
      </c>
      <c r="G13" s="120">
        <f t="shared" si="2"/>
        <v>0</v>
      </c>
      <c r="H13" s="120">
        <f t="shared" si="2"/>
        <v>0</v>
      </c>
    </row>
    <row r="14" spans="1:8" x14ac:dyDescent="0.25">
      <c r="A14" s="104" t="s">
        <v>141</v>
      </c>
      <c r="B14" s="176">
        <v>0</v>
      </c>
      <c r="C14" s="120">
        <v>0</v>
      </c>
      <c r="D14" s="176">
        <v>0</v>
      </c>
      <c r="E14" s="176">
        <v>0</v>
      </c>
      <c r="F14" s="176">
        <v>0</v>
      </c>
      <c r="G14" s="120">
        <v>0</v>
      </c>
      <c r="H14" s="120">
        <v>0</v>
      </c>
    </row>
    <row r="15" spans="1:8" ht="15" customHeight="1" x14ac:dyDescent="0.25">
      <c r="A15" s="104" t="s">
        <v>142</v>
      </c>
      <c r="B15" s="176">
        <v>0</v>
      </c>
      <c r="C15" s="120">
        <v>0</v>
      </c>
      <c r="D15" s="176">
        <v>0</v>
      </c>
      <c r="E15" s="176">
        <v>0</v>
      </c>
      <c r="F15" s="176">
        <v>0</v>
      </c>
      <c r="G15" s="120">
        <v>0</v>
      </c>
      <c r="H15" s="120">
        <v>0</v>
      </c>
    </row>
    <row r="16" spans="1:8" x14ac:dyDescent="0.25">
      <c r="A16" s="104" t="s">
        <v>143</v>
      </c>
      <c r="B16" s="176">
        <v>0</v>
      </c>
      <c r="C16" s="120">
        <v>0</v>
      </c>
      <c r="D16" s="176">
        <v>0</v>
      </c>
      <c r="E16" s="176">
        <v>0</v>
      </c>
      <c r="F16" s="176">
        <v>0</v>
      </c>
      <c r="G16" s="120">
        <v>0</v>
      </c>
      <c r="H16" s="120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144</v>
      </c>
      <c r="B18" s="179">
        <v>5152661.83</v>
      </c>
      <c r="C18" s="180"/>
      <c r="D18" s="180"/>
      <c r="E18" s="180"/>
      <c r="F18" s="179">
        <v>637436.47</v>
      </c>
      <c r="G18" s="106"/>
      <c r="H18" s="106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145</v>
      </c>
      <c r="B20" s="165">
        <f t="shared" ref="B20:H20" si="3">B8+B18</f>
        <v>5152661.83</v>
      </c>
      <c r="C20" s="165">
        <f t="shared" si="3"/>
        <v>0</v>
      </c>
      <c r="D20" s="165">
        <f t="shared" si="3"/>
        <v>0</v>
      </c>
      <c r="E20" s="165">
        <f t="shared" si="3"/>
        <v>0</v>
      </c>
      <c r="F20" s="165">
        <f t="shared" si="3"/>
        <v>637436.47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5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146</v>
      </c>
      <c r="B22" s="165">
        <f>SUM(B23:B25)</f>
        <v>0</v>
      </c>
      <c r="C22" s="165">
        <f t="shared" ref="C22:H22" si="4">SUM(C23:C25)</f>
        <v>0</v>
      </c>
      <c r="D22" s="165">
        <f t="shared" si="4"/>
        <v>0</v>
      </c>
      <c r="E22" s="165">
        <f t="shared" si="4"/>
        <v>0</v>
      </c>
      <c r="F22" s="165">
        <f t="shared" si="4"/>
        <v>0</v>
      </c>
      <c r="G22" s="165">
        <f t="shared" si="4"/>
        <v>0</v>
      </c>
      <c r="H22" s="165">
        <f t="shared" si="4"/>
        <v>0</v>
      </c>
    </row>
    <row r="23" spans="1:8" ht="15" customHeight="1" x14ac:dyDescent="0.25">
      <c r="A23" s="107" t="s">
        <v>147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</row>
    <row r="24" spans="1:8" ht="15" customHeight="1" x14ac:dyDescent="0.25">
      <c r="A24" s="107" t="s">
        <v>148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</row>
    <row r="25" spans="1:8" x14ac:dyDescent="0.25">
      <c r="A25" s="107" t="s">
        <v>149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</row>
    <row r="26" spans="1:8" ht="16.5" customHeight="1" x14ac:dyDescent="0.25">
      <c r="A26" s="9"/>
      <c r="B26" s="167"/>
      <c r="C26" s="167"/>
      <c r="D26" s="167"/>
      <c r="E26" s="167"/>
      <c r="F26" s="167"/>
      <c r="G26" s="167"/>
      <c r="H26" s="167"/>
    </row>
    <row r="27" spans="1:8" ht="16.5" customHeight="1" x14ac:dyDescent="0.25">
      <c r="A27" s="8" t="s">
        <v>150</v>
      </c>
      <c r="B27" s="165">
        <f>SUM(B28:B30)</f>
        <v>0</v>
      </c>
      <c r="C27" s="165">
        <f t="shared" ref="C27:H27" si="5">SUM(C28:C30)</f>
        <v>0</v>
      </c>
      <c r="D27" s="165">
        <f t="shared" si="5"/>
        <v>0</v>
      </c>
      <c r="E27" s="165">
        <f t="shared" si="5"/>
        <v>0</v>
      </c>
      <c r="F27" s="165">
        <f t="shared" si="5"/>
        <v>0</v>
      </c>
      <c r="G27" s="165">
        <f t="shared" si="5"/>
        <v>0</v>
      </c>
      <c r="H27" s="165">
        <f t="shared" si="5"/>
        <v>0</v>
      </c>
    </row>
    <row r="28" spans="1:8" ht="15" customHeight="1" x14ac:dyDescent="0.25">
      <c r="A28" s="107" t="s">
        <v>151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</row>
    <row r="29" spans="1:8" ht="15" customHeight="1" x14ac:dyDescent="0.25">
      <c r="A29" s="107" t="s">
        <v>152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</row>
    <row r="30" spans="1:8" ht="15.75" customHeight="1" x14ac:dyDescent="0.25">
      <c r="A30" s="107" t="s">
        <v>153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</row>
    <row r="31" spans="1:8" ht="15" customHeight="1" x14ac:dyDescent="0.25">
      <c r="A31" s="10" t="s">
        <v>154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6" t="s">
        <v>155</v>
      </c>
      <c r="B33" s="256"/>
      <c r="C33" s="256"/>
      <c r="D33" s="256"/>
      <c r="E33" s="256"/>
      <c r="F33" s="256"/>
      <c r="G33" s="256"/>
      <c r="H33" s="256"/>
    </row>
    <row r="34" spans="1:8" ht="14.45" customHeight="1" x14ac:dyDescent="0.25">
      <c r="A34" s="256"/>
      <c r="B34" s="256"/>
      <c r="C34" s="256"/>
      <c r="D34" s="256"/>
      <c r="E34" s="256"/>
      <c r="F34" s="256"/>
      <c r="G34" s="256"/>
      <c r="H34" s="256"/>
    </row>
    <row r="35" spans="1:8" ht="14.45" customHeight="1" x14ac:dyDescent="0.25">
      <c r="A35" s="256"/>
      <c r="B35" s="256"/>
      <c r="C35" s="256"/>
      <c r="D35" s="256"/>
      <c r="E35" s="256"/>
      <c r="F35" s="256"/>
      <c r="G35" s="256"/>
      <c r="H35" s="256"/>
    </row>
    <row r="36" spans="1:8" ht="14.45" customHeight="1" x14ac:dyDescent="0.25">
      <c r="A36" s="256"/>
      <c r="B36" s="256"/>
      <c r="C36" s="256"/>
      <c r="D36" s="256"/>
      <c r="E36" s="256"/>
      <c r="F36" s="256"/>
      <c r="G36" s="256"/>
      <c r="H36" s="256"/>
    </row>
    <row r="37" spans="1:8" ht="14.45" customHeight="1" x14ac:dyDescent="0.25">
      <c r="A37" s="256"/>
      <c r="B37" s="256"/>
      <c r="C37" s="256"/>
      <c r="D37" s="256"/>
      <c r="E37" s="256"/>
      <c r="F37" s="256"/>
      <c r="G37" s="256"/>
      <c r="H37" s="256"/>
    </row>
    <row r="38" spans="1:8" x14ac:dyDescent="0.25">
      <c r="A38" s="60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163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7" t="s">
        <v>164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7" t="s">
        <v>165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154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3" t="s">
        <v>166</v>
      </c>
      <c r="B1" s="254"/>
      <c r="C1" s="254"/>
      <c r="D1" s="254"/>
      <c r="E1" s="254"/>
      <c r="F1" s="254"/>
      <c r="G1" s="254"/>
      <c r="H1" s="254"/>
      <c r="I1" s="254"/>
      <c r="J1" s="254"/>
      <c r="K1" s="255"/>
    </row>
    <row r="2" spans="1:1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167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168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3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180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181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182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183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184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8" t="s">
        <v>154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185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186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187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188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189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8" t="s">
        <v>154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190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75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3.28515625" bestFit="1" customWidth="1"/>
  </cols>
  <sheetData>
    <row r="1" spans="1:6" ht="40.9" customHeight="1" x14ac:dyDescent="0.25">
      <c r="A1" s="253" t="s">
        <v>191</v>
      </c>
      <c r="B1" s="254"/>
      <c r="C1" s="254"/>
      <c r="D1" s="255"/>
    </row>
    <row r="2" spans="1:6" x14ac:dyDescent="0.25">
      <c r="A2" s="108" t="str">
        <f>'Formato 1'!A2</f>
        <v>Municipio de San Felipe</v>
      </c>
      <c r="B2" s="109"/>
      <c r="C2" s="109"/>
      <c r="D2" s="110"/>
    </row>
    <row r="3" spans="1:6" x14ac:dyDescent="0.25">
      <c r="A3" s="111" t="s">
        <v>192</v>
      </c>
      <c r="B3" s="112"/>
      <c r="C3" s="112"/>
      <c r="D3" s="113"/>
    </row>
    <row r="4" spans="1:6" x14ac:dyDescent="0.25">
      <c r="A4" s="111" t="str">
        <f>'Formato 3'!A4</f>
        <v>Del 1 de Enero al 31 de Marzo de 2025 (b)</v>
      </c>
      <c r="B4" s="112"/>
      <c r="C4" s="112"/>
      <c r="D4" s="113"/>
    </row>
    <row r="5" spans="1:6" x14ac:dyDescent="0.25">
      <c r="A5" s="114" t="s">
        <v>3</v>
      </c>
      <c r="B5" s="115"/>
      <c r="C5" s="115"/>
      <c r="D5" s="116"/>
    </row>
    <row r="6" spans="1:6" ht="15" customHeight="1" x14ac:dyDescent="0.25"/>
    <row r="7" spans="1:6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6" x14ac:dyDescent="0.25">
      <c r="A8" s="3" t="s">
        <v>196</v>
      </c>
      <c r="B8" s="14">
        <f>SUM(B9:B11)</f>
        <v>470497481</v>
      </c>
      <c r="C8" s="14">
        <f>SUM(C9:C11)</f>
        <v>154334658.03</v>
      </c>
      <c r="D8" s="14">
        <f>SUM(D9:D11)</f>
        <v>152870901.18000001</v>
      </c>
      <c r="F8" s="183"/>
    </row>
    <row r="9" spans="1:6" x14ac:dyDescent="0.25">
      <c r="A9" s="57" t="s">
        <v>197</v>
      </c>
      <c r="B9" s="181">
        <v>231413687</v>
      </c>
      <c r="C9" s="181">
        <v>85141698.090000004</v>
      </c>
      <c r="D9" s="181">
        <v>83677941.239999995</v>
      </c>
    </row>
    <row r="10" spans="1:6" x14ac:dyDescent="0.25">
      <c r="A10" s="57" t="s">
        <v>198</v>
      </c>
      <c r="B10" s="181">
        <v>239083794</v>
      </c>
      <c r="C10" s="181">
        <v>69192959.939999998</v>
      </c>
      <c r="D10" s="181">
        <v>69192959.939999998</v>
      </c>
    </row>
    <row r="11" spans="1:6" x14ac:dyDescent="0.25">
      <c r="A11" s="57" t="s">
        <v>199</v>
      </c>
      <c r="B11" s="93">
        <f>B44</f>
        <v>0</v>
      </c>
      <c r="C11" s="93">
        <f>C44</f>
        <v>0</v>
      </c>
      <c r="D11" s="93">
        <f>D44</f>
        <v>0</v>
      </c>
    </row>
    <row r="12" spans="1:6" x14ac:dyDescent="0.25">
      <c r="A12" s="45"/>
      <c r="B12" s="90"/>
      <c r="C12" s="90"/>
      <c r="D12" s="90"/>
    </row>
    <row r="13" spans="1:6" x14ac:dyDescent="0.25">
      <c r="A13" s="3" t="s">
        <v>200</v>
      </c>
      <c r="B13" s="14">
        <f>B14+B15</f>
        <v>470497481</v>
      </c>
      <c r="C13" s="14">
        <f>C14+C15</f>
        <v>86053100.75</v>
      </c>
      <c r="D13" s="14">
        <f>D14+D15</f>
        <v>85991124.640000001</v>
      </c>
      <c r="F13" s="183"/>
    </row>
    <row r="14" spans="1:6" x14ac:dyDescent="0.25">
      <c r="A14" s="57" t="s">
        <v>201</v>
      </c>
      <c r="B14" s="182">
        <v>231413687</v>
      </c>
      <c r="C14" s="182">
        <v>37326690.609999999</v>
      </c>
      <c r="D14" s="182">
        <v>37326690.609999999</v>
      </c>
    </row>
    <row r="15" spans="1:6" x14ac:dyDescent="0.25">
      <c r="A15" s="57" t="s">
        <v>202</v>
      </c>
      <c r="B15" s="182">
        <v>239083794</v>
      </c>
      <c r="C15" s="182">
        <v>48726410.140000001</v>
      </c>
      <c r="D15" s="182">
        <v>48664434.030000001</v>
      </c>
    </row>
    <row r="16" spans="1:6" x14ac:dyDescent="0.25">
      <c r="A16" s="45"/>
      <c r="B16" s="90"/>
      <c r="C16" s="90"/>
      <c r="D16" s="90"/>
    </row>
    <row r="17" spans="1:4" x14ac:dyDescent="0.25">
      <c r="A17" s="3" t="s">
        <v>203</v>
      </c>
      <c r="B17" s="15">
        <v>0</v>
      </c>
      <c r="C17" s="14">
        <f>C18+C19</f>
        <v>35988359.269999996</v>
      </c>
      <c r="D17" s="14">
        <f>D18+D19</f>
        <v>35988359.269999996</v>
      </c>
    </row>
    <row r="18" spans="1:4" x14ac:dyDescent="0.25">
      <c r="A18" s="57" t="s">
        <v>204</v>
      </c>
      <c r="B18" s="16">
        <v>0</v>
      </c>
      <c r="C18" s="184">
        <v>10786644.460000001</v>
      </c>
      <c r="D18" s="184">
        <v>10786644.460000001</v>
      </c>
    </row>
    <row r="19" spans="1:4" x14ac:dyDescent="0.25">
      <c r="A19" s="57" t="s">
        <v>205</v>
      </c>
      <c r="B19" s="16">
        <v>0</v>
      </c>
      <c r="C19" s="184">
        <v>25201714.809999999</v>
      </c>
      <c r="D19" s="184">
        <v>25201714.809999999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206</v>
      </c>
      <c r="B21" s="14">
        <f>B8-B13+B17</f>
        <v>0</v>
      </c>
      <c r="C21" s="14">
        <f>C8-C13+C17</f>
        <v>104269916.55</v>
      </c>
      <c r="D21" s="14">
        <f>D8-D13+D17</f>
        <v>102868135.81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207</v>
      </c>
      <c r="B23" s="14">
        <f>B21-B11</f>
        <v>0</v>
      </c>
      <c r="C23" s="14">
        <f>C21-C11</f>
        <v>104269916.55</v>
      </c>
      <c r="D23" s="14">
        <f>D21-D11</f>
        <v>102868135.81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68281557.280000001</v>
      </c>
      <c r="D25" s="14">
        <f>D23-D17</f>
        <v>66879776.540000007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213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214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68281557.280000001</v>
      </c>
      <c r="D33" s="4">
        <f>D25+D29</f>
        <v>66879776.540000007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218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219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221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222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4" t="s">
        <v>224</v>
      </c>
      <c r="B48" s="95">
        <f>B9</f>
        <v>231413687</v>
      </c>
      <c r="C48" s="95">
        <f>C9</f>
        <v>85141698.090000004</v>
      </c>
      <c r="D48" s="95">
        <f>D9</f>
        <v>83677941.239999995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218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221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201</v>
      </c>
      <c r="B53" s="46">
        <f>B14</f>
        <v>231413687</v>
      </c>
      <c r="C53" s="46">
        <f>C14</f>
        <v>37326690.609999999</v>
      </c>
      <c r="D53" s="46">
        <f>D14</f>
        <v>37326690.609999999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204</v>
      </c>
      <c r="B55" s="22">
        <v>0</v>
      </c>
      <c r="C55" s="46">
        <f>C18</f>
        <v>10786644.460000001</v>
      </c>
      <c r="D55" s="46">
        <f>D18</f>
        <v>10786644.460000001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226</v>
      </c>
      <c r="B57" s="4">
        <f>B48+B49-B53+B55</f>
        <v>0</v>
      </c>
      <c r="C57" s="4">
        <f>C48+C49-C53+C55</f>
        <v>58601651.940000005</v>
      </c>
      <c r="D57" s="4">
        <f>D48+D49-D53+D55</f>
        <v>57137895.089999996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58601651.940000005</v>
      </c>
      <c r="D59" s="4">
        <f>D57-D49</f>
        <v>57137895.089999996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4" t="s">
        <v>198</v>
      </c>
      <c r="B63" s="97">
        <f>B10</f>
        <v>239083794</v>
      </c>
      <c r="C63" s="97">
        <f>C10</f>
        <v>69192959.939999998</v>
      </c>
      <c r="D63" s="97">
        <f>D10</f>
        <v>69192959.939999998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219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222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229</v>
      </c>
      <c r="B68" s="93">
        <f>B15</f>
        <v>239083794</v>
      </c>
      <c r="C68" s="93">
        <f>C15</f>
        <v>48726410.140000001</v>
      </c>
      <c r="D68" s="93">
        <f>D15</f>
        <v>48664434.030000001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205</v>
      </c>
      <c r="B70" s="16">
        <v>0</v>
      </c>
      <c r="C70" s="93">
        <f>C19</f>
        <v>25201714.809999999</v>
      </c>
      <c r="D70" s="93">
        <f>D19</f>
        <v>25201714.809999999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230</v>
      </c>
      <c r="B72" s="14">
        <f>B63+B64-B68+B70</f>
        <v>0</v>
      </c>
      <c r="C72" s="14">
        <f>C63+C64-C68+C70</f>
        <v>45668264.609999999</v>
      </c>
      <c r="D72" s="14">
        <f>D63+D64-D68+D70</f>
        <v>45730240.719999999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231</v>
      </c>
      <c r="B74" s="14">
        <f>B72-B64</f>
        <v>0</v>
      </c>
      <c r="C74" s="14">
        <f>C72-C64</f>
        <v>45668264.609999999</v>
      </c>
      <c r="D74" s="14">
        <f>D72-D64</f>
        <v>45730240.719999999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3" t="s">
        <v>232</v>
      </c>
      <c r="B1" s="254"/>
      <c r="C1" s="254"/>
      <c r="D1" s="254"/>
      <c r="E1" s="254"/>
      <c r="F1" s="254"/>
      <c r="G1" s="255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233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31 de Marzo de 2025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3</v>
      </c>
      <c r="B5" s="115"/>
      <c r="C5" s="115"/>
      <c r="D5" s="115"/>
      <c r="E5" s="115"/>
      <c r="F5" s="115"/>
      <c r="G5" s="116"/>
    </row>
    <row r="6" spans="1:7" x14ac:dyDescent="0.25">
      <c r="A6" s="257" t="s">
        <v>234</v>
      </c>
      <c r="B6" s="259" t="s">
        <v>235</v>
      </c>
      <c r="C6" s="259"/>
      <c r="D6" s="259"/>
      <c r="E6" s="259"/>
      <c r="F6" s="259"/>
      <c r="G6" s="259" t="s">
        <v>236</v>
      </c>
    </row>
    <row r="7" spans="1:7" ht="30" x14ac:dyDescent="0.25">
      <c r="A7" s="258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259"/>
    </row>
    <row r="8" spans="1:7" x14ac:dyDescent="0.25">
      <c r="A8" s="26" t="s">
        <v>241</v>
      </c>
      <c r="B8" s="90"/>
      <c r="C8" s="90"/>
      <c r="D8" s="90"/>
      <c r="E8" s="90"/>
      <c r="F8" s="90"/>
      <c r="G8" s="90"/>
    </row>
    <row r="9" spans="1:7" x14ac:dyDescent="0.25">
      <c r="A9" s="57" t="s">
        <v>242</v>
      </c>
      <c r="B9" s="186">
        <v>27859203</v>
      </c>
      <c r="C9" s="186">
        <v>0</v>
      </c>
      <c r="D9" s="185">
        <v>27859203</v>
      </c>
      <c r="E9" s="186">
        <v>23827888.399999999</v>
      </c>
      <c r="F9" s="186">
        <v>23802890.850000001</v>
      </c>
      <c r="G9" s="120">
        <f>F9-B9</f>
        <v>-4056312.1499999985</v>
      </c>
    </row>
    <row r="10" spans="1:7" x14ac:dyDescent="0.25">
      <c r="A10" s="57" t="s">
        <v>243</v>
      </c>
      <c r="B10" s="186">
        <v>0</v>
      </c>
      <c r="C10" s="186">
        <v>0</v>
      </c>
      <c r="D10" s="185">
        <v>0</v>
      </c>
      <c r="E10" s="186">
        <v>0</v>
      </c>
      <c r="F10" s="186">
        <v>0</v>
      </c>
      <c r="G10" s="120">
        <f>F10-B10</f>
        <v>0</v>
      </c>
    </row>
    <row r="11" spans="1:7" x14ac:dyDescent="0.25">
      <c r="A11" s="57" t="s">
        <v>244</v>
      </c>
      <c r="B11" s="186">
        <v>0</v>
      </c>
      <c r="C11" s="186">
        <v>0</v>
      </c>
      <c r="D11" s="185">
        <v>0</v>
      </c>
      <c r="E11" s="186">
        <v>0</v>
      </c>
      <c r="F11" s="186">
        <v>0</v>
      </c>
      <c r="G11" s="120">
        <f t="shared" ref="G11:G15" si="0">F11-B11</f>
        <v>0</v>
      </c>
    </row>
    <row r="12" spans="1:7" x14ac:dyDescent="0.25">
      <c r="A12" s="57" t="s">
        <v>245</v>
      </c>
      <c r="B12" s="186">
        <v>4904270</v>
      </c>
      <c r="C12" s="186">
        <v>0</v>
      </c>
      <c r="D12" s="185">
        <v>4904270</v>
      </c>
      <c r="E12" s="186">
        <v>4614957.18</v>
      </c>
      <c r="F12" s="186">
        <v>4614588.8899999997</v>
      </c>
      <c r="G12" s="120">
        <f t="shared" si="0"/>
        <v>-289681.11000000034</v>
      </c>
    </row>
    <row r="13" spans="1:7" x14ac:dyDescent="0.25">
      <c r="A13" s="57" t="s">
        <v>246</v>
      </c>
      <c r="B13" s="186">
        <v>11621000</v>
      </c>
      <c r="C13" s="186">
        <v>0</v>
      </c>
      <c r="D13" s="185">
        <v>11621000</v>
      </c>
      <c r="E13" s="186">
        <v>2609951</v>
      </c>
      <c r="F13" s="186">
        <v>2609950.9900000002</v>
      </c>
      <c r="G13" s="120">
        <f t="shared" si="0"/>
        <v>-9011049.0099999998</v>
      </c>
    </row>
    <row r="14" spans="1:7" x14ac:dyDescent="0.25">
      <c r="A14" s="57" t="s">
        <v>247</v>
      </c>
      <c r="B14" s="186">
        <v>2933976</v>
      </c>
      <c r="C14" s="186">
        <v>0</v>
      </c>
      <c r="D14" s="185">
        <v>2933976</v>
      </c>
      <c r="E14" s="186">
        <v>1412097.66</v>
      </c>
      <c r="F14" s="186">
        <v>1412097.66</v>
      </c>
      <c r="G14" s="120">
        <f t="shared" si="0"/>
        <v>-1521878.34</v>
      </c>
    </row>
    <row r="15" spans="1:7" x14ac:dyDescent="0.25">
      <c r="A15" s="57" t="s">
        <v>248</v>
      </c>
      <c r="B15" s="186">
        <v>0</v>
      </c>
      <c r="C15" s="186">
        <v>0</v>
      </c>
      <c r="D15" s="185">
        <v>0</v>
      </c>
      <c r="E15" s="186">
        <v>0</v>
      </c>
      <c r="F15" s="186">
        <v>0</v>
      </c>
      <c r="G15" s="120">
        <f t="shared" si="0"/>
        <v>0</v>
      </c>
    </row>
    <row r="16" spans="1:7" x14ac:dyDescent="0.25">
      <c r="A16" s="91" t="s">
        <v>249</v>
      </c>
      <c r="B16" s="46">
        <f t="shared" ref="B16:G16" si="1">SUM(B17:B27)</f>
        <v>180439678</v>
      </c>
      <c r="C16" s="46">
        <f t="shared" si="1"/>
        <v>14649493</v>
      </c>
      <c r="D16" s="46">
        <f t="shared" si="1"/>
        <v>195089171</v>
      </c>
      <c r="E16" s="46">
        <f t="shared" si="1"/>
        <v>48230774.009999998</v>
      </c>
      <c r="F16" s="46">
        <f t="shared" si="1"/>
        <v>46792383.009999998</v>
      </c>
      <c r="G16" s="120">
        <f t="shared" si="1"/>
        <v>-133647294.98999999</v>
      </c>
    </row>
    <row r="17" spans="1:7" x14ac:dyDescent="0.25">
      <c r="A17" s="76" t="s">
        <v>250</v>
      </c>
      <c r="B17" s="188">
        <v>120640000</v>
      </c>
      <c r="C17" s="188">
        <v>7680196</v>
      </c>
      <c r="D17" s="187">
        <v>128320196</v>
      </c>
      <c r="E17" s="188">
        <v>31707506.850000001</v>
      </c>
      <c r="F17" s="188">
        <v>31707506.850000001</v>
      </c>
      <c r="G17" s="120">
        <f>F17-B17</f>
        <v>-88932493.150000006</v>
      </c>
    </row>
    <row r="18" spans="1:7" x14ac:dyDescent="0.25">
      <c r="A18" s="76" t="s">
        <v>251</v>
      </c>
      <c r="B18" s="188">
        <v>39000000</v>
      </c>
      <c r="C18" s="188">
        <v>3364417</v>
      </c>
      <c r="D18" s="187">
        <v>42364417</v>
      </c>
      <c r="E18" s="188">
        <v>11014290.560000001</v>
      </c>
      <c r="F18" s="188">
        <v>11014290.560000001</v>
      </c>
      <c r="G18" s="120">
        <f t="shared" ref="G18:G27" si="2">F18-B18</f>
        <v>-27985709.439999998</v>
      </c>
    </row>
    <row r="19" spans="1:7" x14ac:dyDescent="0.25">
      <c r="A19" s="76" t="s">
        <v>252</v>
      </c>
      <c r="B19" s="188">
        <v>5699678</v>
      </c>
      <c r="C19" s="188">
        <v>1452380</v>
      </c>
      <c r="D19" s="187">
        <v>7152058</v>
      </c>
      <c r="E19" s="188">
        <v>1655829.58</v>
      </c>
      <c r="F19" s="188">
        <v>1655829.58</v>
      </c>
      <c r="G19" s="120">
        <f t="shared" si="2"/>
        <v>-4043848.42</v>
      </c>
    </row>
    <row r="20" spans="1:7" x14ac:dyDescent="0.25">
      <c r="A20" s="76" t="s">
        <v>253</v>
      </c>
      <c r="B20" s="187">
        <v>0</v>
      </c>
      <c r="C20" s="187">
        <v>0</v>
      </c>
      <c r="D20" s="187">
        <v>0</v>
      </c>
      <c r="E20" s="187">
        <v>0</v>
      </c>
      <c r="F20" s="187">
        <v>0</v>
      </c>
      <c r="G20" s="120">
        <f t="shared" si="2"/>
        <v>0</v>
      </c>
    </row>
    <row r="21" spans="1:7" x14ac:dyDescent="0.25">
      <c r="A21" s="76" t="s">
        <v>254</v>
      </c>
      <c r="B21" s="187">
        <v>0</v>
      </c>
      <c r="C21" s="187">
        <v>0</v>
      </c>
      <c r="D21" s="187">
        <v>0</v>
      </c>
      <c r="E21" s="187">
        <v>0</v>
      </c>
      <c r="F21" s="187">
        <v>0</v>
      </c>
      <c r="G21" s="120">
        <f t="shared" si="2"/>
        <v>0</v>
      </c>
    </row>
    <row r="22" spans="1:7" x14ac:dyDescent="0.25">
      <c r="A22" s="76" t="s">
        <v>255</v>
      </c>
      <c r="B22" s="188">
        <v>3100000</v>
      </c>
      <c r="C22" s="188">
        <v>505073</v>
      </c>
      <c r="D22" s="187">
        <v>3605073</v>
      </c>
      <c r="E22" s="188">
        <v>1076964.23</v>
      </c>
      <c r="F22" s="188">
        <v>1076964.23</v>
      </c>
      <c r="G22" s="120">
        <f t="shared" si="2"/>
        <v>-2023035.77</v>
      </c>
    </row>
    <row r="23" spans="1:7" x14ac:dyDescent="0.25">
      <c r="A23" s="76" t="s">
        <v>256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20">
        <f t="shared" si="2"/>
        <v>0</v>
      </c>
    </row>
    <row r="24" spans="1:7" x14ac:dyDescent="0.25">
      <c r="A24" s="76" t="s">
        <v>257</v>
      </c>
      <c r="B24" s="187">
        <v>0</v>
      </c>
      <c r="C24" s="187">
        <v>0</v>
      </c>
      <c r="D24" s="187">
        <v>0</v>
      </c>
      <c r="E24" s="187">
        <v>0</v>
      </c>
      <c r="F24" s="187">
        <v>0</v>
      </c>
      <c r="G24" s="120">
        <f t="shared" si="2"/>
        <v>0</v>
      </c>
    </row>
    <row r="25" spans="1:7" x14ac:dyDescent="0.25">
      <c r="A25" s="76" t="s">
        <v>258</v>
      </c>
      <c r="B25" s="188">
        <v>3000000</v>
      </c>
      <c r="C25" s="188">
        <v>1541301</v>
      </c>
      <c r="D25" s="187">
        <v>4541301</v>
      </c>
      <c r="E25" s="188">
        <v>675148.79</v>
      </c>
      <c r="F25" s="188">
        <v>675148.79</v>
      </c>
      <c r="G25" s="120">
        <f t="shared" si="2"/>
        <v>-2324851.21</v>
      </c>
    </row>
    <row r="26" spans="1:7" x14ac:dyDescent="0.25">
      <c r="A26" s="76" t="s">
        <v>259</v>
      </c>
      <c r="B26" s="188">
        <v>9000000</v>
      </c>
      <c r="C26" s="188">
        <v>106126</v>
      </c>
      <c r="D26" s="187">
        <v>9106126</v>
      </c>
      <c r="E26" s="188">
        <v>2101034</v>
      </c>
      <c r="F26" s="188">
        <v>662643</v>
      </c>
      <c r="G26" s="120">
        <f t="shared" si="2"/>
        <v>-8337357</v>
      </c>
    </row>
    <row r="27" spans="1:7" x14ac:dyDescent="0.25">
      <c r="A27" s="76" t="s">
        <v>260</v>
      </c>
      <c r="B27" s="188">
        <v>0</v>
      </c>
      <c r="C27" s="188">
        <v>0</v>
      </c>
      <c r="D27" s="187">
        <v>0</v>
      </c>
      <c r="E27" s="188">
        <v>0</v>
      </c>
      <c r="F27" s="188">
        <v>0</v>
      </c>
      <c r="G27" s="120">
        <f t="shared" si="2"/>
        <v>0</v>
      </c>
    </row>
    <row r="28" spans="1:7" x14ac:dyDescent="0.25">
      <c r="A28" s="57" t="s">
        <v>261</v>
      </c>
      <c r="B28" s="46">
        <f t="shared" ref="B28:G28" si="3">SUM(B29:B33)</f>
        <v>3298560</v>
      </c>
      <c r="C28" s="46">
        <f t="shared" si="3"/>
        <v>126977</v>
      </c>
      <c r="D28" s="46">
        <f t="shared" si="3"/>
        <v>3425537</v>
      </c>
      <c r="E28" s="46">
        <f t="shared" si="3"/>
        <v>778944.29</v>
      </c>
      <c r="F28" s="46">
        <f t="shared" si="3"/>
        <v>778944.29</v>
      </c>
      <c r="G28" s="120">
        <f t="shared" si="3"/>
        <v>-2519615.71</v>
      </c>
    </row>
    <row r="29" spans="1:7" x14ac:dyDescent="0.25">
      <c r="A29" s="76" t="s">
        <v>262</v>
      </c>
      <c r="B29" s="190">
        <v>6600</v>
      </c>
      <c r="C29" s="190">
        <v>0</v>
      </c>
      <c r="D29" s="189">
        <v>6600</v>
      </c>
      <c r="E29" s="190">
        <v>1410.98</v>
      </c>
      <c r="F29" s="190">
        <v>1410.98</v>
      </c>
      <c r="G29" s="120">
        <f>F29-B29</f>
        <v>-5189.0200000000004</v>
      </c>
    </row>
    <row r="30" spans="1:7" x14ac:dyDescent="0.25">
      <c r="A30" s="76" t="s">
        <v>263</v>
      </c>
      <c r="B30" s="190">
        <v>304855</v>
      </c>
      <c r="C30" s="190">
        <v>14102</v>
      </c>
      <c r="D30" s="189">
        <v>318957</v>
      </c>
      <c r="E30" s="190">
        <v>79739.22</v>
      </c>
      <c r="F30" s="190">
        <v>79739.22</v>
      </c>
      <c r="G30" s="120">
        <f t="shared" ref="G30:G34" si="4">F30-B30</f>
        <v>-225115.78</v>
      </c>
    </row>
    <row r="31" spans="1:7" x14ac:dyDescent="0.25">
      <c r="A31" s="76" t="s">
        <v>264</v>
      </c>
      <c r="B31" s="190">
        <v>1987105</v>
      </c>
      <c r="C31" s="190">
        <v>166382</v>
      </c>
      <c r="D31" s="189">
        <v>2153487</v>
      </c>
      <c r="E31" s="190">
        <v>478917.21</v>
      </c>
      <c r="F31" s="190">
        <v>478917.21</v>
      </c>
      <c r="G31" s="120">
        <f t="shared" si="4"/>
        <v>-1508187.79</v>
      </c>
    </row>
    <row r="32" spans="1:7" x14ac:dyDescent="0.25">
      <c r="A32" s="76" t="s">
        <v>265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20">
        <f t="shared" si="4"/>
        <v>0</v>
      </c>
    </row>
    <row r="33" spans="1:7" ht="14.45" customHeight="1" x14ac:dyDescent="0.25">
      <c r="A33" s="76" t="s">
        <v>266</v>
      </c>
      <c r="B33" s="190">
        <v>1000000</v>
      </c>
      <c r="C33" s="190">
        <v>-53507</v>
      </c>
      <c r="D33" s="189">
        <v>946493</v>
      </c>
      <c r="E33" s="190">
        <v>218876.88</v>
      </c>
      <c r="F33" s="190">
        <v>218876.88</v>
      </c>
      <c r="G33" s="120">
        <f t="shared" si="4"/>
        <v>-781123.12</v>
      </c>
    </row>
    <row r="34" spans="1:7" ht="14.45" customHeight="1" x14ac:dyDescent="0.25">
      <c r="A34" s="57" t="s">
        <v>267</v>
      </c>
      <c r="B34" s="192">
        <v>357000</v>
      </c>
      <c r="C34" s="192">
        <v>714558.22</v>
      </c>
      <c r="D34" s="191">
        <v>1071558.22</v>
      </c>
      <c r="E34" s="192">
        <v>3667085.55</v>
      </c>
      <c r="F34" s="192">
        <v>3667085.55</v>
      </c>
      <c r="G34" s="120">
        <f t="shared" si="4"/>
        <v>3310085.55</v>
      </c>
    </row>
    <row r="35" spans="1:7" ht="14.45" customHeight="1" x14ac:dyDescent="0.25">
      <c r="A35" s="57" t="s">
        <v>268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269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270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271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272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273</v>
      </c>
      <c r="B41" s="165">
        <f t="shared" ref="B41:G41" si="7">SUM(B9,B10,B11,B12,B13,B14,B15,B16,B28,B34,B35,B37)</f>
        <v>231413687</v>
      </c>
      <c r="C41" s="165">
        <f t="shared" si="7"/>
        <v>15491028.220000001</v>
      </c>
      <c r="D41" s="165">
        <f t="shared" si="7"/>
        <v>246904715.22</v>
      </c>
      <c r="E41" s="165">
        <f t="shared" si="7"/>
        <v>85141698.090000004</v>
      </c>
      <c r="F41" s="165">
        <f t="shared" si="7"/>
        <v>83677941.24000001</v>
      </c>
      <c r="G41" s="165">
        <f t="shared" si="7"/>
        <v>-147735745.75999999</v>
      </c>
    </row>
    <row r="42" spans="1:7" x14ac:dyDescent="0.25">
      <c r="A42" s="3" t="s">
        <v>274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275</v>
      </c>
      <c r="B44" s="48"/>
      <c r="C44" s="48"/>
      <c r="D44" s="48"/>
      <c r="E44" s="48"/>
      <c r="F44" s="48"/>
      <c r="G44" s="48"/>
    </row>
    <row r="45" spans="1:7" x14ac:dyDescent="0.25">
      <c r="A45" s="57" t="s">
        <v>276</v>
      </c>
      <c r="B45" s="46">
        <f t="shared" ref="B45:G45" si="8">SUM(B46:B53)</f>
        <v>239083794</v>
      </c>
      <c r="C45" s="46">
        <f t="shared" si="8"/>
        <v>7703316</v>
      </c>
      <c r="D45" s="46">
        <f t="shared" si="8"/>
        <v>246787110</v>
      </c>
      <c r="E45" s="46">
        <f t="shared" si="8"/>
        <v>68274329.430000007</v>
      </c>
      <c r="F45" s="46">
        <f t="shared" si="8"/>
        <v>68274329.430000007</v>
      </c>
      <c r="G45" s="46">
        <f t="shared" si="8"/>
        <v>-170809464.56999999</v>
      </c>
    </row>
    <row r="46" spans="1:7" x14ac:dyDescent="0.25">
      <c r="A46" s="79" t="s">
        <v>277</v>
      </c>
      <c r="B46" s="193">
        <v>0</v>
      </c>
      <c r="C46" s="193">
        <v>0</v>
      </c>
      <c r="D46" s="193">
        <v>0</v>
      </c>
      <c r="E46" s="193">
        <v>0</v>
      </c>
      <c r="F46" s="193">
        <v>0</v>
      </c>
      <c r="G46" s="46">
        <f>F46-B46</f>
        <v>0</v>
      </c>
    </row>
    <row r="47" spans="1:7" x14ac:dyDescent="0.25">
      <c r="A47" s="79" t="s">
        <v>278</v>
      </c>
      <c r="B47" s="193">
        <v>0</v>
      </c>
      <c r="C47" s="193">
        <v>0</v>
      </c>
      <c r="D47" s="193">
        <v>0</v>
      </c>
      <c r="E47" s="193">
        <v>0</v>
      </c>
      <c r="F47" s="193">
        <v>0</v>
      </c>
      <c r="G47" s="46">
        <f t="shared" ref="G47:G52" si="9">F47-B47</f>
        <v>0</v>
      </c>
    </row>
    <row r="48" spans="1:7" x14ac:dyDescent="0.25">
      <c r="A48" s="79" t="s">
        <v>279</v>
      </c>
      <c r="B48" s="194">
        <v>129456218</v>
      </c>
      <c r="C48" s="194">
        <v>0</v>
      </c>
      <c r="D48" s="193">
        <v>129456218</v>
      </c>
      <c r="E48" s="194">
        <v>38965135.649999999</v>
      </c>
      <c r="F48" s="194">
        <v>38965135.649999999</v>
      </c>
      <c r="G48" s="46">
        <f t="shared" si="9"/>
        <v>-90491082.349999994</v>
      </c>
    </row>
    <row r="49" spans="1:7" ht="30" x14ac:dyDescent="0.25">
      <c r="A49" s="79" t="s">
        <v>280</v>
      </c>
      <c r="B49" s="194">
        <v>109627576</v>
      </c>
      <c r="C49" s="194">
        <v>7703316</v>
      </c>
      <c r="D49" s="193">
        <v>117330892</v>
      </c>
      <c r="E49" s="194">
        <v>29309193.780000001</v>
      </c>
      <c r="F49" s="194">
        <v>29309193.780000001</v>
      </c>
      <c r="G49" s="46">
        <f t="shared" si="9"/>
        <v>-80318382.219999999</v>
      </c>
    </row>
    <row r="50" spans="1:7" x14ac:dyDescent="0.25">
      <c r="A50" s="79" t="s">
        <v>281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f t="shared" si="9"/>
        <v>0</v>
      </c>
    </row>
    <row r="51" spans="1:7" x14ac:dyDescent="0.25">
      <c r="A51" s="79" t="s">
        <v>282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f t="shared" si="9"/>
        <v>0</v>
      </c>
    </row>
    <row r="52" spans="1:7" ht="30" x14ac:dyDescent="0.25">
      <c r="A52" s="80" t="s">
        <v>283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f t="shared" si="9"/>
        <v>0</v>
      </c>
    </row>
    <row r="53" spans="1:7" x14ac:dyDescent="0.25">
      <c r="A53" s="76" t="s">
        <v>284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f>F53-B53</f>
        <v>0</v>
      </c>
    </row>
    <row r="54" spans="1:7" x14ac:dyDescent="0.25">
      <c r="A54" s="57" t="s">
        <v>285</v>
      </c>
      <c r="B54" s="120">
        <f t="shared" ref="B54:G54" si="10">SUM(B55:B58)</f>
        <v>0</v>
      </c>
      <c r="C54" s="120">
        <f t="shared" si="10"/>
        <v>0</v>
      </c>
      <c r="D54" s="120">
        <f t="shared" si="10"/>
        <v>0</v>
      </c>
      <c r="E54" s="120">
        <f t="shared" si="10"/>
        <v>918630.51</v>
      </c>
      <c r="F54" s="120">
        <f t="shared" si="10"/>
        <v>918630.51</v>
      </c>
      <c r="G54" s="120">
        <f t="shared" si="10"/>
        <v>918630.51</v>
      </c>
    </row>
    <row r="55" spans="1:7" x14ac:dyDescent="0.25">
      <c r="A55" s="80" t="s">
        <v>286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f>F55-B55</f>
        <v>0</v>
      </c>
    </row>
    <row r="56" spans="1:7" x14ac:dyDescent="0.25">
      <c r="A56" s="79" t="s">
        <v>287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f t="shared" ref="G56:G58" si="11">F56-B56</f>
        <v>0</v>
      </c>
    </row>
    <row r="57" spans="1:7" x14ac:dyDescent="0.25">
      <c r="A57" s="79" t="s">
        <v>288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f t="shared" si="11"/>
        <v>0</v>
      </c>
    </row>
    <row r="58" spans="1:7" x14ac:dyDescent="0.25">
      <c r="A58" s="80" t="s">
        <v>289</v>
      </c>
      <c r="B58" s="196">
        <v>0</v>
      </c>
      <c r="C58" s="196">
        <v>0</v>
      </c>
      <c r="D58" s="195">
        <v>0</v>
      </c>
      <c r="E58" s="196">
        <v>918630.51</v>
      </c>
      <c r="F58" s="196">
        <v>918630.51</v>
      </c>
      <c r="G58" s="120">
        <f t="shared" si="11"/>
        <v>918630.51</v>
      </c>
    </row>
    <row r="59" spans="1:7" x14ac:dyDescent="0.25">
      <c r="A59" s="57" t="s">
        <v>290</v>
      </c>
      <c r="B59" s="120">
        <f t="shared" ref="B59:G59" si="12">SUM(B60:B61)</f>
        <v>0</v>
      </c>
      <c r="C59" s="120">
        <f t="shared" si="12"/>
        <v>0</v>
      </c>
      <c r="D59" s="120">
        <f t="shared" si="12"/>
        <v>0</v>
      </c>
      <c r="E59" s="120">
        <f t="shared" si="12"/>
        <v>0</v>
      </c>
      <c r="F59" s="120">
        <f t="shared" si="12"/>
        <v>0</v>
      </c>
      <c r="G59" s="120">
        <f t="shared" si="12"/>
        <v>0</v>
      </c>
    </row>
    <row r="60" spans="1:7" x14ac:dyDescent="0.25">
      <c r="A60" s="79" t="s">
        <v>291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f>F60-B60</f>
        <v>0</v>
      </c>
    </row>
    <row r="61" spans="1:7" x14ac:dyDescent="0.25">
      <c r="A61" s="79" t="s">
        <v>292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f t="shared" ref="G61:G63" si="13">F61-B61</f>
        <v>0</v>
      </c>
    </row>
    <row r="62" spans="1:7" x14ac:dyDescent="0.25">
      <c r="A62" s="57" t="s">
        <v>293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f t="shared" si="13"/>
        <v>0</v>
      </c>
    </row>
    <row r="63" spans="1:7" x14ac:dyDescent="0.25">
      <c r="A63" s="57" t="s">
        <v>294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295</v>
      </c>
      <c r="B65" s="4">
        <f t="shared" ref="B65:G65" si="14">B45+B54+B59+B62+B63</f>
        <v>239083794</v>
      </c>
      <c r="C65" s="4">
        <f t="shared" si="14"/>
        <v>7703316</v>
      </c>
      <c r="D65" s="4">
        <f t="shared" si="14"/>
        <v>246787110</v>
      </c>
      <c r="E65" s="4">
        <f t="shared" si="14"/>
        <v>69192959.940000013</v>
      </c>
      <c r="F65" s="4">
        <f t="shared" si="14"/>
        <v>69192959.940000013</v>
      </c>
      <c r="G65" s="4">
        <f t="shared" si="14"/>
        <v>-169890834.06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296</v>
      </c>
      <c r="B67" s="165">
        <f t="shared" ref="B67:G67" si="15">B68</f>
        <v>0</v>
      </c>
      <c r="C67" s="165">
        <f t="shared" si="15"/>
        <v>0</v>
      </c>
      <c r="D67" s="165">
        <f t="shared" si="15"/>
        <v>0</v>
      </c>
      <c r="E67" s="165">
        <f t="shared" si="15"/>
        <v>0</v>
      </c>
      <c r="F67" s="165">
        <f t="shared" si="15"/>
        <v>0</v>
      </c>
      <c r="G67" s="165">
        <f t="shared" si="15"/>
        <v>0</v>
      </c>
    </row>
    <row r="68" spans="1:7" x14ac:dyDescent="0.25">
      <c r="A68" s="57" t="s">
        <v>297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298</v>
      </c>
      <c r="B70" s="165">
        <f t="shared" ref="B70:G70" si="16">B41+B65+B67</f>
        <v>470497481</v>
      </c>
      <c r="C70" s="165">
        <f t="shared" si="16"/>
        <v>23194344.219999999</v>
      </c>
      <c r="D70" s="165">
        <f t="shared" si="16"/>
        <v>493691825.22000003</v>
      </c>
      <c r="E70" s="165">
        <f t="shared" si="16"/>
        <v>154334658.03000003</v>
      </c>
      <c r="F70" s="165">
        <f t="shared" si="16"/>
        <v>152870901.18000001</v>
      </c>
      <c r="G70" s="165">
        <f t="shared" si="16"/>
        <v>-317626579.81999999</v>
      </c>
    </row>
    <row r="71" spans="1:7" x14ac:dyDescent="0.25">
      <c r="A71" s="44"/>
      <c r="B71" s="167"/>
      <c r="C71" s="167"/>
      <c r="D71" s="167"/>
      <c r="E71" s="167"/>
      <c r="F71" s="167"/>
      <c r="G71" s="167"/>
    </row>
    <row r="72" spans="1:7" x14ac:dyDescent="0.25">
      <c r="A72" s="3" t="s">
        <v>299</v>
      </c>
      <c r="B72" s="167"/>
      <c r="C72" s="167"/>
      <c r="D72" s="167"/>
      <c r="E72" s="167"/>
      <c r="F72" s="167"/>
      <c r="G72" s="167"/>
    </row>
    <row r="73" spans="1:7" ht="30" x14ac:dyDescent="0.25">
      <c r="A73" s="66" t="s">
        <v>300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f>F73-B73</f>
        <v>0</v>
      </c>
    </row>
    <row r="74" spans="1:7" ht="30" x14ac:dyDescent="0.25">
      <c r="A74" s="66" t="s">
        <v>301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f>F74-B74</f>
        <v>0</v>
      </c>
    </row>
    <row r="75" spans="1:7" x14ac:dyDescent="0.25">
      <c r="A75" s="18" t="s">
        <v>302</v>
      </c>
      <c r="B75" s="165">
        <f t="shared" ref="B75:G75" si="17">B73+B74</f>
        <v>0</v>
      </c>
      <c r="C75" s="165">
        <f t="shared" si="17"/>
        <v>0</v>
      </c>
      <c r="D75" s="165">
        <f t="shared" si="17"/>
        <v>0</v>
      </c>
      <c r="E75" s="165">
        <f t="shared" si="17"/>
        <v>0</v>
      </c>
      <c r="F75" s="165">
        <f t="shared" si="17"/>
        <v>0</v>
      </c>
      <c r="G75" s="165">
        <f t="shared" si="17"/>
        <v>0</v>
      </c>
    </row>
    <row r="76" spans="1:7" x14ac:dyDescent="0.25">
      <c r="A76" s="54"/>
      <c r="B76" s="197"/>
      <c r="C76" s="197"/>
      <c r="D76" s="197"/>
      <c r="E76" s="197"/>
      <c r="F76" s="197"/>
      <c r="G76" s="19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5 G9:G15 G60:G76 G55:G58 G38:G53 B50:F57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62" t="s">
        <v>303</v>
      </c>
      <c r="B1" s="254"/>
      <c r="C1" s="254"/>
      <c r="D1" s="254"/>
      <c r="E1" s="254"/>
      <c r="F1" s="254"/>
      <c r="G1" s="255"/>
    </row>
    <row r="2" spans="1:7" x14ac:dyDescent="0.25">
      <c r="A2" s="123" t="str">
        <f>'Formato 1'!A2</f>
        <v>Municipio de San Felipe</v>
      </c>
      <c r="B2" s="123"/>
      <c r="C2" s="123"/>
      <c r="D2" s="123"/>
      <c r="E2" s="123"/>
      <c r="F2" s="123"/>
      <c r="G2" s="123"/>
    </row>
    <row r="3" spans="1:7" x14ac:dyDescent="0.25">
      <c r="A3" s="124" t="s">
        <v>304</v>
      </c>
      <c r="B3" s="124"/>
      <c r="C3" s="124"/>
      <c r="D3" s="124"/>
      <c r="E3" s="124"/>
      <c r="F3" s="124"/>
      <c r="G3" s="124"/>
    </row>
    <row r="4" spans="1:7" x14ac:dyDescent="0.25">
      <c r="A4" s="124" t="s">
        <v>305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31 de Marzo de 2025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3</v>
      </c>
      <c r="B6" s="125"/>
      <c r="C6" s="125"/>
      <c r="D6" s="125"/>
      <c r="E6" s="125"/>
      <c r="F6" s="125"/>
      <c r="G6" s="125"/>
    </row>
    <row r="7" spans="1:7" x14ac:dyDescent="0.25">
      <c r="A7" s="260" t="s">
        <v>7</v>
      </c>
      <c r="B7" s="260" t="s">
        <v>306</v>
      </c>
      <c r="C7" s="260"/>
      <c r="D7" s="260"/>
      <c r="E7" s="260"/>
      <c r="F7" s="260"/>
      <c r="G7" s="261" t="s">
        <v>307</v>
      </c>
    </row>
    <row r="8" spans="1:7" ht="30" x14ac:dyDescent="0.25">
      <c r="A8" s="260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260"/>
    </row>
    <row r="9" spans="1:7" x14ac:dyDescent="0.25">
      <c r="A9" s="27" t="s">
        <v>312</v>
      </c>
      <c r="B9" s="200">
        <f t="shared" ref="B9:G9" si="0">SUM(B10,B18,B28,B38,B48,B58,B62,B71,B75)</f>
        <v>231413687</v>
      </c>
      <c r="C9" s="200">
        <f t="shared" si="0"/>
        <v>56582623.739999995</v>
      </c>
      <c r="D9" s="200">
        <f t="shared" si="0"/>
        <v>287996310.74000001</v>
      </c>
      <c r="E9" s="200">
        <f t="shared" si="0"/>
        <v>37326690.609999999</v>
      </c>
      <c r="F9" s="200">
        <f t="shared" si="0"/>
        <v>37326690.609999999</v>
      </c>
      <c r="G9" s="82">
        <f t="shared" si="0"/>
        <v>250669620.13</v>
      </c>
    </row>
    <row r="10" spans="1:7" x14ac:dyDescent="0.25">
      <c r="A10" s="83" t="s">
        <v>313</v>
      </c>
      <c r="B10" s="200">
        <f t="shared" ref="B10:G10" si="1">SUM(B11:B17)</f>
        <v>144232311.97</v>
      </c>
      <c r="C10" s="200">
        <f t="shared" si="1"/>
        <v>0</v>
      </c>
      <c r="D10" s="200">
        <f t="shared" si="1"/>
        <v>144232311.97</v>
      </c>
      <c r="E10" s="200">
        <f t="shared" si="1"/>
        <v>30350332.920000002</v>
      </c>
      <c r="F10" s="200">
        <f t="shared" si="1"/>
        <v>30350332.920000002</v>
      </c>
      <c r="G10" s="82">
        <f t="shared" si="1"/>
        <v>113881979.05</v>
      </c>
    </row>
    <row r="11" spans="1:7" x14ac:dyDescent="0.25">
      <c r="A11" s="84" t="s">
        <v>314</v>
      </c>
      <c r="B11" s="199">
        <v>90232431.359999999</v>
      </c>
      <c r="C11" s="199">
        <v>0</v>
      </c>
      <c r="D11" s="153">
        <f>B11+C11</f>
        <v>90232431.359999999</v>
      </c>
      <c r="E11" s="248">
        <v>21601685.559999999</v>
      </c>
      <c r="F11" s="248">
        <v>21601685.559999999</v>
      </c>
      <c r="G11" s="74">
        <f>D11-E11</f>
        <v>68630745.799999997</v>
      </c>
    </row>
    <row r="12" spans="1:7" x14ac:dyDescent="0.25">
      <c r="A12" s="84" t="s">
        <v>315</v>
      </c>
      <c r="B12" s="198">
        <v>0</v>
      </c>
      <c r="C12" s="198">
        <v>0</v>
      </c>
      <c r="D12" s="153">
        <f t="shared" ref="D12:D70" si="2">B12+C12</f>
        <v>0</v>
      </c>
      <c r="E12" s="249">
        <v>0</v>
      </c>
      <c r="F12" s="249">
        <v>0</v>
      </c>
      <c r="G12" s="74">
        <f t="shared" ref="G12:G17" si="3">D12-E12</f>
        <v>0</v>
      </c>
    </row>
    <row r="13" spans="1:7" x14ac:dyDescent="0.25">
      <c r="A13" s="84" t="s">
        <v>316</v>
      </c>
      <c r="B13" s="199">
        <v>10042566.15</v>
      </c>
      <c r="C13" s="199">
        <v>0</v>
      </c>
      <c r="D13" s="153">
        <f t="shared" si="2"/>
        <v>10042566.15</v>
      </c>
      <c r="E13" s="248">
        <v>18633.98</v>
      </c>
      <c r="F13" s="248">
        <v>18633.98</v>
      </c>
      <c r="G13" s="74">
        <f t="shared" si="3"/>
        <v>10023932.17</v>
      </c>
    </row>
    <row r="14" spans="1:7" x14ac:dyDescent="0.25">
      <c r="A14" s="84" t="s">
        <v>317</v>
      </c>
      <c r="B14" s="199">
        <v>26038641.27</v>
      </c>
      <c r="C14" s="199">
        <v>0</v>
      </c>
      <c r="D14" s="153">
        <f t="shared" si="2"/>
        <v>26038641.27</v>
      </c>
      <c r="E14" s="248">
        <v>4255737.91</v>
      </c>
      <c r="F14" s="248">
        <v>4255737.91</v>
      </c>
      <c r="G14" s="74">
        <f t="shared" si="3"/>
        <v>21782903.359999999</v>
      </c>
    </row>
    <row r="15" spans="1:7" x14ac:dyDescent="0.25">
      <c r="A15" s="84" t="s">
        <v>318</v>
      </c>
      <c r="B15" s="199">
        <v>14490455.59</v>
      </c>
      <c r="C15" s="199">
        <v>0</v>
      </c>
      <c r="D15" s="153">
        <f t="shared" si="2"/>
        <v>14490455.59</v>
      </c>
      <c r="E15" s="248">
        <v>3678673.62</v>
      </c>
      <c r="F15" s="248">
        <v>3678673.62</v>
      </c>
      <c r="G15" s="74">
        <f t="shared" si="3"/>
        <v>10811781.969999999</v>
      </c>
    </row>
    <row r="16" spans="1:7" x14ac:dyDescent="0.25">
      <c r="A16" s="84" t="s">
        <v>319</v>
      </c>
      <c r="B16" s="198">
        <v>0</v>
      </c>
      <c r="C16" s="198">
        <v>0</v>
      </c>
      <c r="D16" s="153">
        <f t="shared" si="2"/>
        <v>0</v>
      </c>
      <c r="E16" s="249">
        <v>0</v>
      </c>
      <c r="F16" s="249">
        <v>0</v>
      </c>
      <c r="G16" s="74">
        <f t="shared" si="3"/>
        <v>0</v>
      </c>
    </row>
    <row r="17" spans="1:7" x14ac:dyDescent="0.25">
      <c r="A17" s="84" t="s">
        <v>320</v>
      </c>
      <c r="B17" s="199">
        <v>3428217.6</v>
      </c>
      <c r="C17" s="199">
        <v>0</v>
      </c>
      <c r="D17" s="153">
        <f t="shared" si="2"/>
        <v>3428217.6</v>
      </c>
      <c r="E17" s="248">
        <v>795601.85</v>
      </c>
      <c r="F17" s="248">
        <v>795601.85</v>
      </c>
      <c r="G17" s="74">
        <f t="shared" si="3"/>
        <v>2632615.75</v>
      </c>
    </row>
    <row r="18" spans="1:7" x14ac:dyDescent="0.25">
      <c r="A18" s="83" t="s">
        <v>321</v>
      </c>
      <c r="B18" s="82">
        <f t="shared" ref="B18:G18" si="4">SUM(B19:B27)</f>
        <v>5272746.6800000006</v>
      </c>
      <c r="C18" s="82">
        <f t="shared" si="4"/>
        <v>290362</v>
      </c>
      <c r="D18" s="200">
        <f t="shared" si="4"/>
        <v>5563108.6800000006</v>
      </c>
      <c r="E18" s="200">
        <f t="shared" si="4"/>
        <v>395352.07999999996</v>
      </c>
      <c r="F18" s="200">
        <f t="shared" si="4"/>
        <v>395352.07999999996</v>
      </c>
      <c r="G18" s="82">
        <f t="shared" si="4"/>
        <v>5167756.5999999996</v>
      </c>
    </row>
    <row r="19" spans="1:7" x14ac:dyDescent="0.25">
      <c r="A19" s="84" t="s">
        <v>322</v>
      </c>
      <c r="B19" s="203">
        <v>1772474.82</v>
      </c>
      <c r="C19" s="203">
        <v>79403</v>
      </c>
      <c r="D19" s="153">
        <f t="shared" si="2"/>
        <v>1851877.82</v>
      </c>
      <c r="E19" s="248">
        <v>4482.24</v>
      </c>
      <c r="F19" s="248">
        <v>4482.24</v>
      </c>
      <c r="G19" s="74">
        <f>D19-E19</f>
        <v>1847395.58</v>
      </c>
    </row>
    <row r="20" spans="1:7" x14ac:dyDescent="0.25">
      <c r="A20" s="84" t="s">
        <v>323</v>
      </c>
      <c r="B20" s="203">
        <v>366408.88</v>
      </c>
      <c r="C20" s="203">
        <v>-4000</v>
      </c>
      <c r="D20" s="153">
        <f t="shared" si="2"/>
        <v>362408.88</v>
      </c>
      <c r="E20" s="248">
        <v>0</v>
      </c>
      <c r="F20" s="248">
        <v>0</v>
      </c>
      <c r="G20" s="74">
        <f t="shared" ref="G20:G27" si="5">D20-E20</f>
        <v>362408.88</v>
      </c>
    </row>
    <row r="21" spans="1:7" x14ac:dyDescent="0.25">
      <c r="A21" s="84" t="s">
        <v>324</v>
      </c>
      <c r="B21" s="203">
        <v>8166.35</v>
      </c>
      <c r="C21" s="203">
        <v>0</v>
      </c>
      <c r="D21" s="153">
        <f t="shared" si="2"/>
        <v>8166.35</v>
      </c>
      <c r="E21" s="248">
        <v>0</v>
      </c>
      <c r="F21" s="248">
        <v>0</v>
      </c>
      <c r="G21" s="74">
        <f t="shared" si="5"/>
        <v>8166.35</v>
      </c>
    </row>
    <row r="22" spans="1:7" x14ac:dyDescent="0.25">
      <c r="A22" s="84" t="s">
        <v>325</v>
      </c>
      <c r="B22" s="203">
        <v>187241.11</v>
      </c>
      <c r="C22" s="203">
        <v>30500</v>
      </c>
      <c r="D22" s="153">
        <f t="shared" si="2"/>
        <v>217741.11</v>
      </c>
      <c r="E22" s="248">
        <v>0</v>
      </c>
      <c r="F22" s="248">
        <v>0</v>
      </c>
      <c r="G22" s="74">
        <f t="shared" si="5"/>
        <v>217741.11</v>
      </c>
    </row>
    <row r="23" spans="1:7" x14ac:dyDescent="0.25">
      <c r="A23" s="84" t="s">
        <v>326</v>
      </c>
      <c r="B23" s="203">
        <v>56892</v>
      </c>
      <c r="C23" s="203">
        <v>105000</v>
      </c>
      <c r="D23" s="153">
        <f t="shared" si="2"/>
        <v>161892</v>
      </c>
      <c r="E23" s="248">
        <v>0</v>
      </c>
      <c r="F23" s="248">
        <v>0</v>
      </c>
      <c r="G23" s="74">
        <f t="shared" si="5"/>
        <v>161892</v>
      </c>
    </row>
    <row r="24" spans="1:7" x14ac:dyDescent="0.25">
      <c r="A24" s="84" t="s">
        <v>327</v>
      </c>
      <c r="B24" s="203">
        <v>2242484.29</v>
      </c>
      <c r="C24" s="203">
        <v>-61620</v>
      </c>
      <c r="D24" s="153">
        <f t="shared" si="2"/>
        <v>2180864.29</v>
      </c>
      <c r="E24" s="248">
        <v>349825.61</v>
      </c>
      <c r="F24" s="248">
        <v>349825.61</v>
      </c>
      <c r="G24" s="74">
        <f t="shared" si="5"/>
        <v>1831038.6800000002</v>
      </c>
    </row>
    <row r="25" spans="1:7" x14ac:dyDescent="0.25">
      <c r="A25" s="84" t="s">
        <v>328</v>
      </c>
      <c r="B25" s="203">
        <v>135162.4</v>
      </c>
      <c r="C25" s="203">
        <v>131200</v>
      </c>
      <c r="D25" s="153">
        <f t="shared" si="2"/>
        <v>266362.40000000002</v>
      </c>
      <c r="E25" s="248">
        <v>23869.62</v>
      </c>
      <c r="F25" s="248">
        <v>23869.62</v>
      </c>
      <c r="G25" s="74">
        <f t="shared" si="5"/>
        <v>242492.78000000003</v>
      </c>
    </row>
    <row r="26" spans="1:7" x14ac:dyDescent="0.25">
      <c r="A26" s="84" t="s">
        <v>329</v>
      </c>
      <c r="B26" s="202">
        <v>0</v>
      </c>
      <c r="C26" s="202">
        <v>0</v>
      </c>
      <c r="D26" s="153">
        <f t="shared" si="2"/>
        <v>0</v>
      </c>
      <c r="E26" s="249">
        <v>0</v>
      </c>
      <c r="F26" s="249">
        <v>0</v>
      </c>
      <c r="G26" s="74">
        <f t="shared" si="5"/>
        <v>0</v>
      </c>
    </row>
    <row r="27" spans="1:7" x14ac:dyDescent="0.25">
      <c r="A27" s="84" t="s">
        <v>330</v>
      </c>
      <c r="B27" s="203">
        <v>503916.83</v>
      </c>
      <c r="C27" s="203">
        <v>9879</v>
      </c>
      <c r="D27" s="153">
        <f t="shared" si="2"/>
        <v>513795.83</v>
      </c>
      <c r="E27" s="248">
        <v>17174.61</v>
      </c>
      <c r="F27" s="248">
        <v>17174.61</v>
      </c>
      <c r="G27" s="74">
        <f t="shared" si="5"/>
        <v>496621.22000000003</v>
      </c>
    </row>
    <row r="28" spans="1:7" x14ac:dyDescent="0.25">
      <c r="A28" s="83" t="s">
        <v>331</v>
      </c>
      <c r="B28" s="200">
        <f t="shared" ref="B28:G28" si="6">SUM(B29:B37)</f>
        <v>46615924.32</v>
      </c>
      <c r="C28" s="200">
        <f t="shared" si="6"/>
        <v>336217.04000000004</v>
      </c>
      <c r="D28" s="200">
        <f t="shared" si="6"/>
        <v>46952141.359999999</v>
      </c>
      <c r="E28" s="200">
        <f t="shared" si="6"/>
        <v>2807167.59</v>
      </c>
      <c r="F28" s="200">
        <f t="shared" si="6"/>
        <v>2807167.59</v>
      </c>
      <c r="G28" s="82">
        <f t="shared" si="6"/>
        <v>44144973.769999996</v>
      </c>
    </row>
    <row r="29" spans="1:7" x14ac:dyDescent="0.25">
      <c r="A29" s="84" t="s">
        <v>332</v>
      </c>
      <c r="B29" s="201">
        <v>4007685.24</v>
      </c>
      <c r="C29" s="201">
        <v>193248.76</v>
      </c>
      <c r="D29" s="153">
        <f t="shared" si="2"/>
        <v>4200934</v>
      </c>
      <c r="E29" s="248">
        <v>815.08</v>
      </c>
      <c r="F29" s="248">
        <v>815.08</v>
      </c>
      <c r="G29" s="74">
        <f>D29-E29</f>
        <v>4200118.92</v>
      </c>
    </row>
    <row r="30" spans="1:7" x14ac:dyDescent="0.25">
      <c r="A30" s="84" t="s">
        <v>333</v>
      </c>
      <c r="B30" s="201">
        <v>1743092.36</v>
      </c>
      <c r="C30" s="201">
        <v>57500</v>
      </c>
      <c r="D30" s="153">
        <f t="shared" si="2"/>
        <v>1800592.36</v>
      </c>
      <c r="E30" s="248">
        <v>256681.27</v>
      </c>
      <c r="F30" s="248">
        <v>256681.27</v>
      </c>
      <c r="G30" s="74">
        <f t="shared" ref="G30:G37" si="7">D30-E30</f>
        <v>1543911.09</v>
      </c>
    </row>
    <row r="31" spans="1:7" x14ac:dyDescent="0.25">
      <c r="A31" s="84" t="s">
        <v>334</v>
      </c>
      <c r="B31" s="201">
        <v>7504116.1200000001</v>
      </c>
      <c r="C31" s="201">
        <v>-544181.72</v>
      </c>
      <c r="D31" s="153">
        <f t="shared" si="2"/>
        <v>6959934.4000000004</v>
      </c>
      <c r="E31" s="248">
        <v>228782.93</v>
      </c>
      <c r="F31" s="248">
        <v>228782.93</v>
      </c>
      <c r="G31" s="74">
        <f t="shared" si="7"/>
        <v>6731151.4700000007</v>
      </c>
    </row>
    <row r="32" spans="1:7" x14ac:dyDescent="0.25">
      <c r="A32" s="84" t="s">
        <v>335</v>
      </c>
      <c r="B32" s="201">
        <v>1167000</v>
      </c>
      <c r="C32" s="201">
        <v>-18867</v>
      </c>
      <c r="D32" s="153">
        <f t="shared" si="2"/>
        <v>1148133</v>
      </c>
      <c r="E32" s="248">
        <v>77682.2</v>
      </c>
      <c r="F32" s="248">
        <v>77682.2</v>
      </c>
      <c r="G32" s="74">
        <f t="shared" si="7"/>
        <v>1070450.8</v>
      </c>
    </row>
    <row r="33" spans="1:7" ht="14.45" customHeight="1" x14ac:dyDescent="0.25">
      <c r="A33" s="84" t="s">
        <v>336</v>
      </c>
      <c r="B33" s="201">
        <v>239306.6</v>
      </c>
      <c r="C33" s="201">
        <v>28000</v>
      </c>
      <c r="D33" s="153">
        <f t="shared" si="2"/>
        <v>267306.59999999998</v>
      </c>
      <c r="E33" s="248">
        <v>12190.76</v>
      </c>
      <c r="F33" s="248">
        <v>12190.76</v>
      </c>
      <c r="G33" s="74">
        <f t="shared" si="7"/>
        <v>255115.83999999997</v>
      </c>
    </row>
    <row r="34" spans="1:7" ht="14.45" customHeight="1" x14ac:dyDescent="0.25">
      <c r="A34" s="84" t="s">
        <v>337</v>
      </c>
      <c r="B34" s="201">
        <v>421202.91</v>
      </c>
      <c r="C34" s="201">
        <v>3500</v>
      </c>
      <c r="D34" s="153">
        <f t="shared" si="2"/>
        <v>424702.91</v>
      </c>
      <c r="E34" s="248">
        <v>0</v>
      </c>
      <c r="F34" s="248">
        <v>0</v>
      </c>
      <c r="G34" s="74">
        <f t="shared" si="7"/>
        <v>424702.91</v>
      </c>
    </row>
    <row r="35" spans="1:7" ht="14.45" customHeight="1" x14ac:dyDescent="0.25">
      <c r="A35" s="84" t="s">
        <v>338</v>
      </c>
      <c r="B35" s="201">
        <v>70745.7</v>
      </c>
      <c r="C35" s="201">
        <v>20000</v>
      </c>
      <c r="D35" s="153">
        <f t="shared" si="2"/>
        <v>90745.7</v>
      </c>
      <c r="E35" s="248">
        <v>4759.01</v>
      </c>
      <c r="F35" s="248">
        <v>4759.01</v>
      </c>
      <c r="G35" s="74">
        <f t="shared" si="7"/>
        <v>85986.69</v>
      </c>
    </row>
    <row r="36" spans="1:7" ht="14.45" customHeight="1" x14ac:dyDescent="0.25">
      <c r="A36" s="84" t="s">
        <v>339</v>
      </c>
      <c r="B36" s="201">
        <v>6725000</v>
      </c>
      <c r="C36" s="201">
        <v>600000</v>
      </c>
      <c r="D36" s="153">
        <f t="shared" si="2"/>
        <v>7325000</v>
      </c>
      <c r="E36" s="248">
        <v>1558840</v>
      </c>
      <c r="F36" s="248">
        <v>1558840</v>
      </c>
      <c r="G36" s="74">
        <f t="shared" si="7"/>
        <v>5766160</v>
      </c>
    </row>
    <row r="37" spans="1:7" ht="14.45" customHeight="1" x14ac:dyDescent="0.25">
      <c r="A37" s="84" t="s">
        <v>340</v>
      </c>
      <c r="B37" s="201">
        <v>24737775.390000001</v>
      </c>
      <c r="C37" s="201">
        <v>-2983</v>
      </c>
      <c r="D37" s="153">
        <f t="shared" si="2"/>
        <v>24734792.390000001</v>
      </c>
      <c r="E37" s="248">
        <v>667416.34</v>
      </c>
      <c r="F37" s="248">
        <v>667416.34</v>
      </c>
      <c r="G37" s="74">
        <f t="shared" si="7"/>
        <v>24067376.050000001</v>
      </c>
    </row>
    <row r="38" spans="1:7" x14ac:dyDescent="0.25">
      <c r="A38" s="83" t="s">
        <v>341</v>
      </c>
      <c r="B38" s="82">
        <f t="shared" ref="B38:G38" si="8">SUM(B39:B47)</f>
        <v>25350791.039999999</v>
      </c>
      <c r="C38" s="82">
        <f t="shared" si="8"/>
        <v>266274.56</v>
      </c>
      <c r="D38" s="82">
        <f t="shared" si="8"/>
        <v>25617065.600000001</v>
      </c>
      <c r="E38" s="200">
        <f t="shared" si="8"/>
        <v>2540690.5099999998</v>
      </c>
      <c r="F38" s="200">
        <f t="shared" si="8"/>
        <v>2540690.5099999998</v>
      </c>
      <c r="G38" s="82">
        <f t="shared" si="8"/>
        <v>23076375.09</v>
      </c>
    </row>
    <row r="39" spans="1:7" x14ac:dyDescent="0.25">
      <c r="A39" s="84" t="s">
        <v>342</v>
      </c>
      <c r="B39" s="207">
        <v>7782935.5999999996</v>
      </c>
      <c r="C39" s="207">
        <v>0</v>
      </c>
      <c r="D39" s="153">
        <f t="shared" si="2"/>
        <v>7782935.5999999996</v>
      </c>
      <c r="E39" s="248">
        <v>0</v>
      </c>
      <c r="F39" s="248">
        <v>0</v>
      </c>
      <c r="G39" s="74">
        <f>D39-E39</f>
        <v>7782935.5999999996</v>
      </c>
    </row>
    <row r="40" spans="1:7" x14ac:dyDescent="0.25">
      <c r="A40" s="84" t="s">
        <v>343</v>
      </c>
      <c r="B40" s="206">
        <v>0</v>
      </c>
      <c r="C40" s="206">
        <v>0</v>
      </c>
      <c r="D40" s="153">
        <f t="shared" si="2"/>
        <v>0</v>
      </c>
      <c r="E40" s="249">
        <v>0</v>
      </c>
      <c r="F40" s="249">
        <v>0</v>
      </c>
      <c r="G40" s="74">
        <f t="shared" ref="G40:G47" si="9">D40-E40</f>
        <v>0</v>
      </c>
    </row>
    <row r="41" spans="1:7" x14ac:dyDescent="0.25">
      <c r="A41" s="84" t="s">
        <v>344</v>
      </c>
      <c r="B41" s="206">
        <v>0</v>
      </c>
      <c r="C41" s="206">
        <v>0</v>
      </c>
      <c r="D41" s="153">
        <f t="shared" si="2"/>
        <v>0</v>
      </c>
      <c r="E41" s="249">
        <v>0</v>
      </c>
      <c r="F41" s="249">
        <v>0</v>
      </c>
      <c r="G41" s="74">
        <f t="shared" si="9"/>
        <v>0</v>
      </c>
    </row>
    <row r="42" spans="1:7" x14ac:dyDescent="0.25">
      <c r="A42" s="84" t="s">
        <v>345</v>
      </c>
      <c r="B42" s="207">
        <v>6870000</v>
      </c>
      <c r="C42" s="207">
        <v>266274.56</v>
      </c>
      <c r="D42" s="153">
        <f t="shared" si="2"/>
        <v>7136274.5599999996</v>
      </c>
      <c r="E42" s="248">
        <v>135775.59</v>
      </c>
      <c r="F42" s="248">
        <v>135775.59</v>
      </c>
      <c r="G42" s="74">
        <f t="shared" si="9"/>
        <v>7000498.9699999997</v>
      </c>
    </row>
    <row r="43" spans="1:7" x14ac:dyDescent="0.25">
      <c r="A43" s="84" t="s">
        <v>346</v>
      </c>
      <c r="B43" s="207">
        <v>10697855.439999999</v>
      </c>
      <c r="C43" s="207">
        <v>0</v>
      </c>
      <c r="D43" s="153">
        <f t="shared" si="2"/>
        <v>10697855.439999999</v>
      </c>
      <c r="E43" s="248">
        <v>2404914.92</v>
      </c>
      <c r="F43" s="248">
        <v>2404914.92</v>
      </c>
      <c r="G43" s="74">
        <f t="shared" si="9"/>
        <v>8292940.5199999996</v>
      </c>
    </row>
    <row r="44" spans="1:7" x14ac:dyDescent="0.25">
      <c r="A44" s="84" t="s">
        <v>347</v>
      </c>
      <c r="B44" s="206">
        <v>0</v>
      </c>
      <c r="C44" s="206">
        <v>0</v>
      </c>
      <c r="D44" s="153">
        <f t="shared" si="2"/>
        <v>0</v>
      </c>
      <c r="E44" s="249">
        <v>0</v>
      </c>
      <c r="F44" s="249">
        <v>0</v>
      </c>
      <c r="G44" s="74">
        <f t="shared" si="9"/>
        <v>0</v>
      </c>
    </row>
    <row r="45" spans="1:7" x14ac:dyDescent="0.25">
      <c r="A45" s="84" t="s">
        <v>348</v>
      </c>
      <c r="B45" s="206">
        <v>0</v>
      </c>
      <c r="C45" s="206">
        <v>0</v>
      </c>
      <c r="D45" s="153">
        <f t="shared" si="2"/>
        <v>0</v>
      </c>
      <c r="E45" s="249">
        <v>0</v>
      </c>
      <c r="F45" s="249">
        <v>0</v>
      </c>
      <c r="G45" s="74">
        <f t="shared" si="9"/>
        <v>0</v>
      </c>
    </row>
    <row r="46" spans="1:7" x14ac:dyDescent="0.25">
      <c r="A46" s="84" t="s">
        <v>349</v>
      </c>
      <c r="B46" s="206">
        <v>0</v>
      </c>
      <c r="C46" s="206">
        <v>0</v>
      </c>
      <c r="D46" s="153">
        <f t="shared" si="2"/>
        <v>0</v>
      </c>
      <c r="E46" s="249">
        <v>0</v>
      </c>
      <c r="F46" s="249">
        <v>0</v>
      </c>
      <c r="G46" s="74">
        <f t="shared" si="9"/>
        <v>0</v>
      </c>
    </row>
    <row r="47" spans="1:7" x14ac:dyDescent="0.25">
      <c r="A47" s="84" t="s">
        <v>350</v>
      </c>
      <c r="B47" s="206">
        <v>0</v>
      </c>
      <c r="C47" s="206">
        <v>0</v>
      </c>
      <c r="D47" s="153">
        <f t="shared" si="2"/>
        <v>0</v>
      </c>
      <c r="E47" s="249">
        <v>0</v>
      </c>
      <c r="F47" s="249">
        <v>0</v>
      </c>
      <c r="G47" s="74">
        <f t="shared" si="9"/>
        <v>0</v>
      </c>
    </row>
    <row r="48" spans="1:7" x14ac:dyDescent="0.25">
      <c r="A48" s="83" t="s">
        <v>351</v>
      </c>
      <c r="B48" s="200">
        <f t="shared" ref="B48:G48" si="10">SUM(B49:B57)</f>
        <v>729233.99</v>
      </c>
      <c r="C48" s="200">
        <f t="shared" si="10"/>
        <v>6160900</v>
      </c>
      <c r="D48" s="200">
        <f t="shared" si="10"/>
        <v>6890133.9900000002</v>
      </c>
      <c r="E48" s="200">
        <f t="shared" si="10"/>
        <v>0</v>
      </c>
      <c r="F48" s="200">
        <f t="shared" si="10"/>
        <v>0</v>
      </c>
      <c r="G48" s="82">
        <f t="shared" si="10"/>
        <v>6890133.9900000002</v>
      </c>
    </row>
    <row r="49" spans="1:7" x14ac:dyDescent="0.25">
      <c r="A49" s="84" t="s">
        <v>352</v>
      </c>
      <c r="B49" s="209">
        <v>526573.99</v>
      </c>
      <c r="C49" s="209">
        <v>746800</v>
      </c>
      <c r="D49" s="153">
        <f t="shared" si="2"/>
        <v>1273373.99</v>
      </c>
      <c r="E49" s="153">
        <v>0</v>
      </c>
      <c r="F49" s="153">
        <v>0</v>
      </c>
      <c r="G49" s="74">
        <f>D49-E49</f>
        <v>1273373.99</v>
      </c>
    </row>
    <row r="50" spans="1:7" x14ac:dyDescent="0.25">
      <c r="A50" s="84" t="s">
        <v>353</v>
      </c>
      <c r="B50" s="209">
        <v>20000</v>
      </c>
      <c r="C50" s="209">
        <v>42000</v>
      </c>
      <c r="D50" s="153">
        <f t="shared" si="2"/>
        <v>62000</v>
      </c>
      <c r="E50" s="153">
        <v>0</v>
      </c>
      <c r="F50" s="153">
        <v>0</v>
      </c>
      <c r="G50" s="74">
        <f t="shared" ref="G50:G57" si="11">D50-E50</f>
        <v>62000</v>
      </c>
    </row>
    <row r="51" spans="1:7" x14ac:dyDescent="0.25">
      <c r="A51" s="84" t="s">
        <v>354</v>
      </c>
      <c r="B51" s="208">
        <v>0</v>
      </c>
      <c r="C51" s="208">
        <v>0</v>
      </c>
      <c r="D51" s="153">
        <f t="shared" si="2"/>
        <v>0</v>
      </c>
      <c r="E51" s="153">
        <v>0</v>
      </c>
      <c r="F51" s="153">
        <v>0</v>
      </c>
      <c r="G51" s="74">
        <f t="shared" si="11"/>
        <v>0</v>
      </c>
    </row>
    <row r="52" spans="1:7" x14ac:dyDescent="0.25">
      <c r="A52" s="84" t="s">
        <v>355</v>
      </c>
      <c r="B52" s="209">
        <v>50000</v>
      </c>
      <c r="C52" s="209">
        <v>5305900</v>
      </c>
      <c r="D52" s="153">
        <f t="shared" si="2"/>
        <v>5355900</v>
      </c>
      <c r="E52" s="153">
        <v>0</v>
      </c>
      <c r="F52" s="153">
        <v>0</v>
      </c>
      <c r="G52" s="74">
        <f t="shared" si="11"/>
        <v>5355900</v>
      </c>
    </row>
    <row r="53" spans="1:7" x14ac:dyDescent="0.25">
      <c r="A53" s="84" t="s">
        <v>356</v>
      </c>
      <c r="B53" s="208">
        <v>0</v>
      </c>
      <c r="C53" s="208">
        <v>0</v>
      </c>
      <c r="D53" s="153">
        <f t="shared" si="2"/>
        <v>0</v>
      </c>
      <c r="E53" s="153">
        <v>0</v>
      </c>
      <c r="F53" s="153">
        <v>0</v>
      </c>
      <c r="G53" s="74">
        <f t="shared" si="11"/>
        <v>0</v>
      </c>
    </row>
    <row r="54" spans="1:7" x14ac:dyDescent="0.25">
      <c r="A54" s="84" t="s">
        <v>357</v>
      </c>
      <c r="B54" s="209">
        <v>81660</v>
      </c>
      <c r="C54" s="209">
        <v>-8800</v>
      </c>
      <c r="D54" s="153">
        <f t="shared" si="2"/>
        <v>72860</v>
      </c>
      <c r="E54" s="153">
        <v>0</v>
      </c>
      <c r="F54" s="153">
        <v>0</v>
      </c>
      <c r="G54" s="74">
        <f t="shared" si="11"/>
        <v>72860</v>
      </c>
    </row>
    <row r="55" spans="1:7" x14ac:dyDescent="0.25">
      <c r="A55" s="84" t="s">
        <v>358</v>
      </c>
      <c r="B55" s="208">
        <v>0</v>
      </c>
      <c r="C55" s="208">
        <v>0</v>
      </c>
      <c r="D55" s="153">
        <f t="shared" si="2"/>
        <v>0</v>
      </c>
      <c r="E55" s="153">
        <v>0</v>
      </c>
      <c r="F55" s="153">
        <v>0</v>
      </c>
      <c r="G55" s="74">
        <f t="shared" si="11"/>
        <v>0</v>
      </c>
    </row>
    <row r="56" spans="1:7" x14ac:dyDescent="0.25">
      <c r="A56" s="84" t="s">
        <v>359</v>
      </c>
      <c r="B56" s="208">
        <v>0</v>
      </c>
      <c r="C56" s="208">
        <v>0</v>
      </c>
      <c r="D56" s="153">
        <f t="shared" si="2"/>
        <v>0</v>
      </c>
      <c r="E56" s="153">
        <v>0</v>
      </c>
      <c r="F56" s="153">
        <v>0</v>
      </c>
      <c r="G56" s="74">
        <f t="shared" si="11"/>
        <v>0</v>
      </c>
    </row>
    <row r="57" spans="1:7" x14ac:dyDescent="0.25">
      <c r="A57" s="84" t="s">
        <v>360</v>
      </c>
      <c r="B57" s="209">
        <v>51000</v>
      </c>
      <c r="C57" s="209">
        <v>75000</v>
      </c>
      <c r="D57" s="153">
        <f t="shared" si="2"/>
        <v>126000</v>
      </c>
      <c r="E57" s="153">
        <v>0</v>
      </c>
      <c r="F57" s="153">
        <v>0</v>
      </c>
      <c r="G57" s="74">
        <f t="shared" si="11"/>
        <v>126000</v>
      </c>
    </row>
    <row r="58" spans="1:7" x14ac:dyDescent="0.25">
      <c r="A58" s="83" t="s">
        <v>361</v>
      </c>
      <c r="B58" s="200">
        <f t="shared" ref="B58:G58" si="12">SUM(B59:B61)</f>
        <v>0</v>
      </c>
      <c r="C58" s="200">
        <f t="shared" si="12"/>
        <v>28258349.899999999</v>
      </c>
      <c r="D58" s="200">
        <f t="shared" si="12"/>
        <v>28258349.899999999</v>
      </c>
      <c r="E58" s="200">
        <f t="shared" si="12"/>
        <v>1233147.51</v>
      </c>
      <c r="F58" s="200">
        <f t="shared" si="12"/>
        <v>1233147.51</v>
      </c>
      <c r="G58" s="82">
        <f t="shared" si="12"/>
        <v>27025202.389999997</v>
      </c>
    </row>
    <row r="59" spans="1:7" x14ac:dyDescent="0.25">
      <c r="A59" s="84" t="s">
        <v>362</v>
      </c>
      <c r="B59" s="201">
        <v>0</v>
      </c>
      <c r="C59" s="201">
        <v>27503939.059999999</v>
      </c>
      <c r="D59" s="153">
        <f t="shared" si="2"/>
        <v>27503939.059999999</v>
      </c>
      <c r="E59" s="248">
        <v>1233147.51</v>
      </c>
      <c r="F59" s="248">
        <v>1233147.51</v>
      </c>
      <c r="G59" s="74">
        <f>D59-E59</f>
        <v>26270791.549999997</v>
      </c>
    </row>
    <row r="60" spans="1:7" x14ac:dyDescent="0.25">
      <c r="A60" s="84" t="s">
        <v>363</v>
      </c>
      <c r="B60" s="201">
        <v>0</v>
      </c>
      <c r="C60" s="201">
        <v>754410.84</v>
      </c>
      <c r="D60" s="153">
        <f t="shared" si="2"/>
        <v>754410.84</v>
      </c>
      <c r="E60" s="153">
        <v>0</v>
      </c>
      <c r="F60" s="153">
        <v>0</v>
      </c>
      <c r="G60" s="74">
        <f t="shared" ref="G60:G61" si="13">D60-E60</f>
        <v>754410.84</v>
      </c>
    </row>
    <row r="61" spans="1:7" x14ac:dyDescent="0.25">
      <c r="A61" s="84" t="s">
        <v>364</v>
      </c>
      <c r="B61" s="210">
        <v>0</v>
      </c>
      <c r="C61" s="210">
        <v>0</v>
      </c>
      <c r="D61" s="153">
        <f t="shared" si="2"/>
        <v>0</v>
      </c>
      <c r="E61" s="153">
        <v>0</v>
      </c>
      <c r="F61" s="153">
        <v>0</v>
      </c>
      <c r="G61" s="74">
        <f t="shared" si="13"/>
        <v>0</v>
      </c>
    </row>
    <row r="62" spans="1:7" x14ac:dyDescent="0.25">
      <c r="A62" s="83" t="s">
        <v>365</v>
      </c>
      <c r="B62" s="82">
        <f t="shared" ref="B62:G62" si="14">SUM(B63:B67,B69:B70)</f>
        <v>9212679</v>
      </c>
      <c r="C62" s="82">
        <f t="shared" si="14"/>
        <v>21270520.239999998</v>
      </c>
      <c r="D62" s="200">
        <f t="shared" si="14"/>
        <v>30483199.239999998</v>
      </c>
      <c r="E62" s="200">
        <f t="shared" si="14"/>
        <v>0</v>
      </c>
      <c r="F62" s="200">
        <f t="shared" si="14"/>
        <v>0</v>
      </c>
      <c r="G62" s="82">
        <f t="shared" si="14"/>
        <v>30483199.239999998</v>
      </c>
    </row>
    <row r="63" spans="1:7" x14ac:dyDescent="0.25">
      <c r="A63" s="84" t="s">
        <v>366</v>
      </c>
      <c r="B63" s="153">
        <v>0</v>
      </c>
      <c r="C63" s="153">
        <v>0</v>
      </c>
      <c r="D63" s="153">
        <f t="shared" si="2"/>
        <v>0</v>
      </c>
      <c r="E63" s="153">
        <v>0</v>
      </c>
      <c r="F63" s="153">
        <v>0</v>
      </c>
      <c r="G63" s="74">
        <f>D63-E63</f>
        <v>0</v>
      </c>
    </row>
    <row r="64" spans="1:7" x14ac:dyDescent="0.25">
      <c r="A64" s="84" t="s">
        <v>367</v>
      </c>
      <c r="B64" s="153">
        <v>0</v>
      </c>
      <c r="C64" s="153">
        <v>0</v>
      </c>
      <c r="D64" s="153">
        <f t="shared" si="2"/>
        <v>0</v>
      </c>
      <c r="E64" s="153">
        <v>0</v>
      </c>
      <c r="F64" s="153">
        <v>0</v>
      </c>
      <c r="G64" s="74">
        <f t="shared" ref="G64:G70" si="15">D64-E64</f>
        <v>0</v>
      </c>
    </row>
    <row r="65" spans="1:7" x14ac:dyDescent="0.25">
      <c r="A65" s="84" t="s">
        <v>368</v>
      </c>
      <c r="B65" s="153">
        <v>0</v>
      </c>
      <c r="C65" s="153">
        <v>0</v>
      </c>
      <c r="D65" s="153">
        <f t="shared" si="2"/>
        <v>0</v>
      </c>
      <c r="E65" s="153">
        <v>0</v>
      </c>
      <c r="F65" s="153">
        <v>0</v>
      </c>
      <c r="G65" s="74">
        <f t="shared" si="15"/>
        <v>0</v>
      </c>
    </row>
    <row r="66" spans="1:7" x14ac:dyDescent="0.25">
      <c r="A66" s="84" t="s">
        <v>369</v>
      </c>
      <c r="B66" s="153">
        <v>0</v>
      </c>
      <c r="C66" s="153">
        <v>0</v>
      </c>
      <c r="D66" s="153">
        <f t="shared" si="2"/>
        <v>0</v>
      </c>
      <c r="E66" s="153">
        <v>0</v>
      </c>
      <c r="F66" s="153">
        <v>0</v>
      </c>
      <c r="G66" s="74">
        <f t="shared" si="15"/>
        <v>0</v>
      </c>
    </row>
    <row r="67" spans="1:7" x14ac:dyDescent="0.25">
      <c r="A67" s="84" t="s">
        <v>370</v>
      </c>
      <c r="B67" s="153">
        <v>0</v>
      </c>
      <c r="C67" s="153">
        <v>0</v>
      </c>
      <c r="D67" s="153">
        <f t="shared" si="2"/>
        <v>0</v>
      </c>
      <c r="E67" s="153">
        <v>0</v>
      </c>
      <c r="F67" s="153">
        <v>0</v>
      </c>
      <c r="G67" s="74">
        <f t="shared" si="15"/>
        <v>0</v>
      </c>
    </row>
    <row r="68" spans="1:7" x14ac:dyDescent="0.25">
      <c r="A68" s="84" t="s">
        <v>371</v>
      </c>
      <c r="B68" s="153">
        <v>0</v>
      </c>
      <c r="C68" s="153">
        <v>0</v>
      </c>
      <c r="D68" s="153">
        <f t="shared" si="2"/>
        <v>0</v>
      </c>
      <c r="E68" s="153">
        <v>0</v>
      </c>
      <c r="F68" s="153">
        <v>0</v>
      </c>
      <c r="G68" s="74">
        <f t="shared" si="15"/>
        <v>0</v>
      </c>
    </row>
    <row r="69" spans="1:7" x14ac:dyDescent="0.25">
      <c r="A69" s="84" t="s">
        <v>372</v>
      </c>
      <c r="B69" s="153">
        <v>0</v>
      </c>
      <c r="C69" s="153">
        <v>0</v>
      </c>
      <c r="D69" s="153">
        <f t="shared" si="2"/>
        <v>0</v>
      </c>
      <c r="E69" s="153">
        <v>0</v>
      </c>
      <c r="F69" s="153">
        <v>0</v>
      </c>
      <c r="G69" s="74">
        <f t="shared" si="15"/>
        <v>0</v>
      </c>
    </row>
    <row r="70" spans="1:7" x14ac:dyDescent="0.25">
      <c r="A70" s="84" t="s">
        <v>373</v>
      </c>
      <c r="B70" s="211">
        <v>9212679</v>
      </c>
      <c r="C70" s="211">
        <v>21270520.239999998</v>
      </c>
      <c r="D70" s="153">
        <f t="shared" si="2"/>
        <v>30483199.239999998</v>
      </c>
      <c r="E70" s="153">
        <v>0</v>
      </c>
      <c r="F70" s="153">
        <v>0</v>
      </c>
      <c r="G70" s="74">
        <f t="shared" si="15"/>
        <v>30483199.239999998</v>
      </c>
    </row>
    <row r="71" spans="1:7" x14ac:dyDescent="0.25">
      <c r="A71" s="83" t="s">
        <v>374</v>
      </c>
      <c r="B71" s="82">
        <f t="shared" ref="B71:G71" si="16">SUM(B72:B74)</f>
        <v>0</v>
      </c>
      <c r="C71" s="82">
        <f t="shared" si="16"/>
        <v>0</v>
      </c>
      <c r="D71" s="82">
        <f t="shared" si="16"/>
        <v>0</v>
      </c>
      <c r="E71" s="200">
        <f t="shared" si="16"/>
        <v>0</v>
      </c>
      <c r="F71" s="200">
        <f t="shared" si="16"/>
        <v>0</v>
      </c>
      <c r="G71" s="82">
        <f t="shared" si="16"/>
        <v>0</v>
      </c>
    </row>
    <row r="72" spans="1:7" x14ac:dyDescent="0.25">
      <c r="A72" s="84" t="s">
        <v>375</v>
      </c>
      <c r="B72" s="74">
        <v>0</v>
      </c>
      <c r="C72" s="74">
        <v>0</v>
      </c>
      <c r="D72" s="74">
        <v>0</v>
      </c>
      <c r="E72" s="153">
        <v>0</v>
      </c>
      <c r="F72" s="153">
        <v>0</v>
      </c>
      <c r="G72" s="74">
        <f>D72-E72</f>
        <v>0</v>
      </c>
    </row>
    <row r="73" spans="1:7" x14ac:dyDescent="0.25">
      <c r="A73" s="84" t="s">
        <v>376</v>
      </c>
      <c r="B73" s="74">
        <v>0</v>
      </c>
      <c r="C73" s="74">
        <v>0</v>
      </c>
      <c r="D73" s="74">
        <v>0</v>
      </c>
      <c r="E73" s="153">
        <v>0</v>
      </c>
      <c r="F73" s="153">
        <v>0</v>
      </c>
      <c r="G73" s="74">
        <f t="shared" ref="G73:G74" si="17">D73-E73</f>
        <v>0</v>
      </c>
    </row>
    <row r="74" spans="1:7" x14ac:dyDescent="0.25">
      <c r="A74" s="84" t="s">
        <v>377</v>
      </c>
      <c r="B74" s="74">
        <v>0</v>
      </c>
      <c r="C74" s="74">
        <v>0</v>
      </c>
      <c r="D74" s="74">
        <v>0</v>
      </c>
      <c r="E74" s="153">
        <v>0</v>
      </c>
      <c r="F74" s="153">
        <v>0</v>
      </c>
      <c r="G74" s="74">
        <f t="shared" si="17"/>
        <v>0</v>
      </c>
    </row>
    <row r="75" spans="1:7" x14ac:dyDescent="0.25">
      <c r="A75" s="83" t="s">
        <v>378</v>
      </c>
      <c r="B75" s="82">
        <f t="shared" ref="B75:G75" si="18">SUM(B76:B82)</f>
        <v>0</v>
      </c>
      <c r="C75" s="82">
        <f t="shared" si="18"/>
        <v>0</v>
      </c>
      <c r="D75" s="82">
        <f t="shared" si="18"/>
        <v>0</v>
      </c>
      <c r="E75" s="200">
        <f t="shared" si="18"/>
        <v>0</v>
      </c>
      <c r="F75" s="200">
        <f t="shared" si="18"/>
        <v>0</v>
      </c>
      <c r="G75" s="82">
        <f t="shared" si="18"/>
        <v>0</v>
      </c>
    </row>
    <row r="76" spans="1:7" x14ac:dyDescent="0.25">
      <c r="A76" s="84" t="s">
        <v>379</v>
      </c>
      <c r="B76" s="74">
        <v>0</v>
      </c>
      <c r="C76" s="74">
        <v>0</v>
      </c>
      <c r="D76" s="74">
        <v>0</v>
      </c>
      <c r="E76" s="153">
        <v>0</v>
      </c>
      <c r="F76" s="153">
        <v>0</v>
      </c>
      <c r="G76" s="74">
        <f>D76-E76</f>
        <v>0</v>
      </c>
    </row>
    <row r="77" spans="1:7" x14ac:dyDescent="0.25">
      <c r="A77" s="84" t="s">
        <v>380</v>
      </c>
      <c r="B77" s="74">
        <v>0</v>
      </c>
      <c r="C77" s="74">
        <v>0</v>
      </c>
      <c r="D77" s="74">
        <v>0</v>
      </c>
      <c r="E77" s="153">
        <v>0</v>
      </c>
      <c r="F77" s="153">
        <v>0</v>
      </c>
      <c r="G77" s="74">
        <f t="shared" ref="G77:G82" si="19">D77-E77</f>
        <v>0</v>
      </c>
    </row>
    <row r="78" spans="1:7" x14ac:dyDescent="0.25">
      <c r="A78" s="84" t="s">
        <v>381</v>
      </c>
      <c r="B78" s="74">
        <v>0</v>
      </c>
      <c r="C78" s="74">
        <v>0</v>
      </c>
      <c r="D78" s="74">
        <v>0</v>
      </c>
      <c r="E78" s="153">
        <v>0</v>
      </c>
      <c r="F78" s="153">
        <v>0</v>
      </c>
      <c r="G78" s="74">
        <f t="shared" si="19"/>
        <v>0</v>
      </c>
    </row>
    <row r="79" spans="1:7" x14ac:dyDescent="0.25">
      <c r="A79" s="84" t="s">
        <v>382</v>
      </c>
      <c r="B79" s="74">
        <v>0</v>
      </c>
      <c r="C79" s="74">
        <v>0</v>
      </c>
      <c r="D79" s="74">
        <v>0</v>
      </c>
      <c r="E79" s="153">
        <v>0</v>
      </c>
      <c r="F79" s="153">
        <v>0</v>
      </c>
      <c r="G79" s="74">
        <f t="shared" si="19"/>
        <v>0</v>
      </c>
    </row>
    <row r="80" spans="1:7" x14ac:dyDescent="0.25">
      <c r="A80" s="84" t="s">
        <v>383</v>
      </c>
      <c r="B80" s="74">
        <v>0</v>
      </c>
      <c r="C80" s="74">
        <v>0</v>
      </c>
      <c r="D80" s="74">
        <v>0</v>
      </c>
      <c r="E80" s="153">
        <v>0</v>
      </c>
      <c r="F80" s="153">
        <v>0</v>
      </c>
      <c r="G80" s="74">
        <f t="shared" si="19"/>
        <v>0</v>
      </c>
    </row>
    <row r="81" spans="1:7" x14ac:dyDescent="0.25">
      <c r="A81" s="84" t="s">
        <v>384</v>
      </c>
      <c r="B81" s="74">
        <v>0</v>
      </c>
      <c r="C81" s="74">
        <v>0</v>
      </c>
      <c r="D81" s="74">
        <v>0</v>
      </c>
      <c r="E81" s="153">
        <v>0</v>
      </c>
      <c r="F81" s="153">
        <v>0</v>
      </c>
      <c r="G81" s="74">
        <f t="shared" si="19"/>
        <v>0</v>
      </c>
    </row>
    <row r="82" spans="1:7" x14ac:dyDescent="0.25">
      <c r="A82" s="84" t="s">
        <v>385</v>
      </c>
      <c r="B82" s="74">
        <v>0</v>
      </c>
      <c r="C82" s="74">
        <v>0</v>
      </c>
      <c r="D82" s="74">
        <v>0</v>
      </c>
      <c r="E82" s="153">
        <v>0</v>
      </c>
      <c r="F82" s="153">
        <v>0</v>
      </c>
      <c r="G82" s="74">
        <f t="shared" si="19"/>
        <v>0</v>
      </c>
    </row>
    <row r="83" spans="1:7" x14ac:dyDescent="0.25">
      <c r="A83" s="85"/>
      <c r="B83" s="74"/>
      <c r="C83" s="74"/>
      <c r="D83" s="74"/>
      <c r="E83" s="153"/>
      <c r="F83" s="153"/>
      <c r="G83" s="74"/>
    </row>
    <row r="84" spans="1:7" x14ac:dyDescent="0.25">
      <c r="A84" s="28" t="s">
        <v>386</v>
      </c>
      <c r="B84" s="200">
        <f t="shared" ref="B84:G84" si="20">SUM(B85,B93,B103,B113,B123,B133,B137,B146,B150)</f>
        <v>239083794</v>
      </c>
      <c r="C84" s="200">
        <f t="shared" si="20"/>
        <v>46257358.75</v>
      </c>
      <c r="D84" s="200">
        <f t="shared" si="20"/>
        <v>285341152.75</v>
      </c>
      <c r="E84" s="200">
        <f t="shared" si="20"/>
        <v>48726410.140000001</v>
      </c>
      <c r="F84" s="200">
        <f t="shared" si="20"/>
        <v>48664434.030000001</v>
      </c>
      <c r="G84" s="200">
        <f t="shared" si="20"/>
        <v>236614742.61000001</v>
      </c>
    </row>
    <row r="85" spans="1:7" x14ac:dyDescent="0.25">
      <c r="A85" s="83" t="s">
        <v>313</v>
      </c>
      <c r="B85" s="200">
        <f t="shared" ref="B85:G85" si="21">SUM(B86:B92)</f>
        <v>3418404.33</v>
      </c>
      <c r="C85" s="200">
        <f t="shared" si="21"/>
        <v>0</v>
      </c>
      <c r="D85" s="200">
        <f t="shared" si="21"/>
        <v>3418404.33</v>
      </c>
      <c r="E85" s="200">
        <f t="shared" si="21"/>
        <v>5220.79</v>
      </c>
      <c r="F85" s="200">
        <f t="shared" si="21"/>
        <v>5220.79</v>
      </c>
      <c r="G85" s="200">
        <f t="shared" si="21"/>
        <v>3413183.54</v>
      </c>
    </row>
    <row r="86" spans="1:7" x14ac:dyDescent="0.25">
      <c r="A86" s="84" t="s">
        <v>314</v>
      </c>
      <c r="B86" s="204">
        <v>0</v>
      </c>
      <c r="C86" s="204">
        <v>0</v>
      </c>
      <c r="D86" s="153">
        <f t="shared" ref="D86:D149" si="22">B86+C86</f>
        <v>0</v>
      </c>
      <c r="E86" s="249">
        <v>0</v>
      </c>
      <c r="F86" s="249">
        <v>0</v>
      </c>
      <c r="G86" s="153">
        <f>D86-E86</f>
        <v>0</v>
      </c>
    </row>
    <row r="87" spans="1:7" x14ac:dyDescent="0.25">
      <c r="A87" s="84" t="s">
        <v>315</v>
      </c>
      <c r="B87" s="204">
        <v>0</v>
      </c>
      <c r="C87" s="204">
        <v>0</v>
      </c>
      <c r="D87" s="153">
        <f t="shared" si="22"/>
        <v>0</v>
      </c>
      <c r="E87" s="249">
        <v>0</v>
      </c>
      <c r="F87" s="249">
        <v>0</v>
      </c>
      <c r="G87" s="153">
        <f t="shared" ref="G87:G92" si="23">D87-E87</f>
        <v>0</v>
      </c>
    </row>
    <row r="88" spans="1:7" x14ac:dyDescent="0.25">
      <c r="A88" s="84" t="s">
        <v>316</v>
      </c>
      <c r="B88" s="201">
        <v>3418404.33</v>
      </c>
      <c r="C88" s="201">
        <v>0</v>
      </c>
      <c r="D88" s="153">
        <f t="shared" si="22"/>
        <v>3418404.33</v>
      </c>
      <c r="E88" s="248">
        <v>5220.79</v>
      </c>
      <c r="F88" s="248">
        <v>5220.79</v>
      </c>
      <c r="G88" s="153">
        <f t="shared" si="23"/>
        <v>3413183.54</v>
      </c>
    </row>
    <row r="89" spans="1:7" x14ac:dyDescent="0.25">
      <c r="A89" s="84" t="s">
        <v>317</v>
      </c>
      <c r="B89" s="212">
        <v>0</v>
      </c>
      <c r="C89" s="212">
        <v>0</v>
      </c>
      <c r="D89" s="153">
        <f t="shared" si="22"/>
        <v>0</v>
      </c>
      <c r="E89" s="249">
        <v>0</v>
      </c>
      <c r="F89" s="249">
        <v>0</v>
      </c>
      <c r="G89" s="74">
        <f t="shared" si="23"/>
        <v>0</v>
      </c>
    </row>
    <row r="90" spans="1:7" x14ac:dyDescent="0.25">
      <c r="A90" s="84" t="s">
        <v>318</v>
      </c>
      <c r="B90" s="212">
        <v>0</v>
      </c>
      <c r="C90" s="212">
        <v>0</v>
      </c>
      <c r="D90" s="153">
        <f t="shared" si="22"/>
        <v>0</v>
      </c>
      <c r="E90" s="249">
        <v>0</v>
      </c>
      <c r="F90" s="249">
        <v>0</v>
      </c>
      <c r="G90" s="74">
        <f t="shared" si="23"/>
        <v>0</v>
      </c>
    </row>
    <row r="91" spans="1:7" x14ac:dyDescent="0.25">
      <c r="A91" s="84" t="s">
        <v>319</v>
      </c>
      <c r="B91" s="212">
        <v>0</v>
      </c>
      <c r="C91" s="212">
        <v>0</v>
      </c>
      <c r="D91" s="153">
        <f t="shared" si="22"/>
        <v>0</v>
      </c>
      <c r="E91" s="249">
        <v>0</v>
      </c>
      <c r="F91" s="249">
        <v>0</v>
      </c>
      <c r="G91" s="74">
        <f t="shared" si="23"/>
        <v>0</v>
      </c>
    </row>
    <row r="92" spans="1:7" x14ac:dyDescent="0.25">
      <c r="A92" s="84" t="s">
        <v>320</v>
      </c>
      <c r="B92" s="212">
        <v>0</v>
      </c>
      <c r="C92" s="212">
        <v>0</v>
      </c>
      <c r="D92" s="153">
        <f t="shared" si="22"/>
        <v>0</v>
      </c>
      <c r="E92" s="249">
        <v>0</v>
      </c>
      <c r="F92" s="249">
        <v>0</v>
      </c>
      <c r="G92" s="74">
        <f t="shared" si="23"/>
        <v>0</v>
      </c>
    </row>
    <row r="93" spans="1:7" x14ac:dyDescent="0.25">
      <c r="A93" s="83" t="s">
        <v>321</v>
      </c>
      <c r="B93" s="200">
        <f t="shared" ref="B93:G93" si="24">SUM(B94:B102)</f>
        <v>32637106.829999998</v>
      </c>
      <c r="C93" s="200">
        <f t="shared" si="24"/>
        <v>2474490</v>
      </c>
      <c r="D93" s="200">
        <f t="shared" si="24"/>
        <v>35111596.829999998</v>
      </c>
      <c r="E93" s="200">
        <f t="shared" si="24"/>
        <v>3909347.9299999997</v>
      </c>
      <c r="F93" s="200">
        <f t="shared" si="24"/>
        <v>3909347.9299999997</v>
      </c>
      <c r="G93" s="82">
        <f t="shared" si="24"/>
        <v>31202248.899999999</v>
      </c>
    </row>
    <row r="94" spans="1:7" x14ac:dyDescent="0.25">
      <c r="A94" s="84" t="s">
        <v>322</v>
      </c>
      <c r="B94" s="214">
        <v>1682774.05</v>
      </c>
      <c r="C94" s="214">
        <v>375870</v>
      </c>
      <c r="D94" s="153">
        <f t="shared" si="22"/>
        <v>2058644.05</v>
      </c>
      <c r="E94" s="248">
        <v>23774.2</v>
      </c>
      <c r="F94" s="248">
        <v>23774.2</v>
      </c>
      <c r="G94" s="74">
        <f>D94-E94</f>
        <v>2034869.85</v>
      </c>
    </row>
    <row r="95" spans="1:7" x14ac:dyDescent="0.25">
      <c r="A95" s="84" t="s">
        <v>323</v>
      </c>
      <c r="B95" s="214">
        <v>941851</v>
      </c>
      <c r="C95" s="214">
        <v>35000</v>
      </c>
      <c r="D95" s="153">
        <f t="shared" si="22"/>
        <v>976851</v>
      </c>
      <c r="E95" s="248">
        <v>0</v>
      </c>
      <c r="F95" s="248">
        <v>0</v>
      </c>
      <c r="G95" s="74">
        <f t="shared" ref="G95:G102" si="25">D95-E95</f>
        <v>976851</v>
      </c>
    </row>
    <row r="96" spans="1:7" x14ac:dyDescent="0.25">
      <c r="A96" s="84" t="s">
        <v>324</v>
      </c>
      <c r="B96" s="214">
        <v>11723.01</v>
      </c>
      <c r="C96" s="214">
        <v>3000</v>
      </c>
      <c r="D96" s="153">
        <f t="shared" si="22"/>
        <v>14723.01</v>
      </c>
      <c r="E96" s="248">
        <v>0</v>
      </c>
      <c r="F96" s="248">
        <v>0</v>
      </c>
      <c r="G96" s="74">
        <f t="shared" si="25"/>
        <v>14723.01</v>
      </c>
    </row>
    <row r="97" spans="1:7" x14ac:dyDescent="0.25">
      <c r="A97" s="84" t="s">
        <v>325</v>
      </c>
      <c r="B97" s="214">
        <v>2930051</v>
      </c>
      <c r="C97" s="214">
        <v>1599300</v>
      </c>
      <c r="D97" s="153">
        <f t="shared" si="22"/>
        <v>4529351</v>
      </c>
      <c r="E97" s="248">
        <v>54233.3</v>
      </c>
      <c r="F97" s="248">
        <v>54233.3</v>
      </c>
      <c r="G97" s="74">
        <f t="shared" si="25"/>
        <v>4475117.7</v>
      </c>
    </row>
    <row r="98" spans="1:7" x14ac:dyDescent="0.25">
      <c r="A98" s="86" t="s">
        <v>326</v>
      </c>
      <c r="B98" s="214">
        <v>549500</v>
      </c>
      <c r="C98" s="214">
        <v>0</v>
      </c>
      <c r="D98" s="153">
        <f t="shared" si="22"/>
        <v>549500</v>
      </c>
      <c r="E98" s="248">
        <v>0</v>
      </c>
      <c r="F98" s="248">
        <v>0</v>
      </c>
      <c r="G98" s="74">
        <f t="shared" si="25"/>
        <v>549500</v>
      </c>
    </row>
    <row r="99" spans="1:7" x14ac:dyDescent="0.25">
      <c r="A99" s="84" t="s">
        <v>327</v>
      </c>
      <c r="B99" s="214">
        <v>17124685.989999998</v>
      </c>
      <c r="C99" s="214">
        <v>-33000</v>
      </c>
      <c r="D99" s="153">
        <f t="shared" si="22"/>
        <v>17091685.989999998</v>
      </c>
      <c r="E99" s="248">
        <v>3709343.89</v>
      </c>
      <c r="F99" s="248">
        <v>3709343.89</v>
      </c>
      <c r="G99" s="74">
        <f t="shared" si="25"/>
        <v>13382342.099999998</v>
      </c>
    </row>
    <row r="100" spans="1:7" x14ac:dyDescent="0.25">
      <c r="A100" s="84" t="s">
        <v>328</v>
      </c>
      <c r="B100" s="214">
        <v>3875154.77</v>
      </c>
      <c r="C100" s="214">
        <v>284200</v>
      </c>
      <c r="D100" s="153">
        <f t="shared" si="22"/>
        <v>4159354.77</v>
      </c>
      <c r="E100" s="248">
        <v>12100.01</v>
      </c>
      <c r="F100" s="248">
        <v>12100.01</v>
      </c>
      <c r="G100" s="74">
        <f t="shared" si="25"/>
        <v>4147254.7600000002</v>
      </c>
    </row>
    <row r="101" spans="1:7" x14ac:dyDescent="0.25">
      <c r="A101" s="84" t="s">
        <v>329</v>
      </c>
      <c r="B101" s="214">
        <v>1050000</v>
      </c>
      <c r="C101" s="214">
        <v>200000</v>
      </c>
      <c r="D101" s="153">
        <f t="shared" si="22"/>
        <v>1250000</v>
      </c>
      <c r="E101" s="248">
        <v>0</v>
      </c>
      <c r="F101" s="248">
        <v>0</v>
      </c>
      <c r="G101" s="74">
        <f t="shared" si="25"/>
        <v>1250000</v>
      </c>
    </row>
    <row r="102" spans="1:7" x14ac:dyDescent="0.25">
      <c r="A102" s="84" t="s">
        <v>330</v>
      </c>
      <c r="B102" s="214">
        <v>4471367.01</v>
      </c>
      <c r="C102" s="214">
        <v>10120</v>
      </c>
      <c r="D102" s="153">
        <f t="shared" si="22"/>
        <v>4481487.01</v>
      </c>
      <c r="E102" s="248">
        <v>109896.53</v>
      </c>
      <c r="F102" s="248">
        <v>109896.53</v>
      </c>
      <c r="G102" s="74">
        <f t="shared" si="25"/>
        <v>4371590.4799999995</v>
      </c>
    </row>
    <row r="103" spans="1:7" x14ac:dyDescent="0.25">
      <c r="A103" s="83" t="s">
        <v>331</v>
      </c>
      <c r="B103" s="200">
        <f t="shared" ref="B103:G103" si="26">SUM(B104:B112)</f>
        <v>30098487.600000001</v>
      </c>
      <c r="C103" s="200">
        <f t="shared" si="26"/>
        <v>12377356.98</v>
      </c>
      <c r="D103" s="200">
        <f t="shared" si="26"/>
        <v>42475844.579999998</v>
      </c>
      <c r="E103" s="200">
        <f t="shared" si="26"/>
        <v>7897866.0900000008</v>
      </c>
      <c r="F103" s="200">
        <f t="shared" si="26"/>
        <v>7835889.9800000004</v>
      </c>
      <c r="G103" s="82">
        <f t="shared" si="26"/>
        <v>34577978.489999995</v>
      </c>
    </row>
    <row r="104" spans="1:7" x14ac:dyDescent="0.25">
      <c r="A104" s="84" t="s">
        <v>332</v>
      </c>
      <c r="B104" s="215">
        <v>19608104.699999999</v>
      </c>
      <c r="C104" s="215">
        <v>6459334</v>
      </c>
      <c r="D104" s="153">
        <f t="shared" si="22"/>
        <v>26067438.699999999</v>
      </c>
      <c r="E104" s="248">
        <v>5644185.1900000004</v>
      </c>
      <c r="F104" s="248">
        <v>5582209.0800000001</v>
      </c>
      <c r="G104" s="74">
        <f>D104-E104</f>
        <v>20423253.509999998</v>
      </c>
    </row>
    <row r="105" spans="1:7" x14ac:dyDescent="0.25">
      <c r="A105" s="84" t="s">
        <v>333</v>
      </c>
      <c r="B105" s="215">
        <v>1347755.35</v>
      </c>
      <c r="C105" s="215">
        <v>-50523.9</v>
      </c>
      <c r="D105" s="153">
        <f t="shared" si="22"/>
        <v>1297231.4500000002</v>
      </c>
      <c r="E105" s="248">
        <v>0</v>
      </c>
      <c r="F105" s="248">
        <v>0</v>
      </c>
      <c r="G105" s="74">
        <f t="shared" ref="G105:G112" si="27">D105-E105</f>
        <v>1297231.4500000002</v>
      </c>
    </row>
    <row r="106" spans="1:7" x14ac:dyDescent="0.25">
      <c r="A106" s="84" t="s">
        <v>334</v>
      </c>
      <c r="B106" s="215">
        <v>3086601.11</v>
      </c>
      <c r="C106" s="215">
        <v>5489486.8799999999</v>
      </c>
      <c r="D106" s="153">
        <f t="shared" si="22"/>
        <v>8576087.9900000002</v>
      </c>
      <c r="E106" s="248">
        <v>1969577.25</v>
      </c>
      <c r="F106" s="248">
        <v>1969577.25</v>
      </c>
      <c r="G106" s="74">
        <f t="shared" si="27"/>
        <v>6606510.7400000002</v>
      </c>
    </row>
    <row r="107" spans="1:7" x14ac:dyDescent="0.25">
      <c r="A107" s="84" t="s">
        <v>335</v>
      </c>
      <c r="B107" s="215">
        <v>2815000</v>
      </c>
      <c r="C107" s="215">
        <v>290000</v>
      </c>
      <c r="D107" s="153">
        <f t="shared" si="22"/>
        <v>3105000</v>
      </c>
      <c r="E107" s="248">
        <v>118274.66</v>
      </c>
      <c r="F107" s="248">
        <v>118274.66</v>
      </c>
      <c r="G107" s="74">
        <f t="shared" si="27"/>
        <v>2986725.34</v>
      </c>
    </row>
    <row r="108" spans="1:7" x14ac:dyDescent="0.25">
      <c r="A108" s="84" t="s">
        <v>336</v>
      </c>
      <c r="B108" s="215">
        <v>2638440.44</v>
      </c>
      <c r="C108" s="215">
        <v>83060</v>
      </c>
      <c r="D108" s="153">
        <f t="shared" si="22"/>
        <v>2721500.44</v>
      </c>
      <c r="E108" s="248">
        <v>42891.99</v>
      </c>
      <c r="F108" s="248">
        <v>42891.99</v>
      </c>
      <c r="G108" s="74">
        <f t="shared" si="27"/>
        <v>2678608.4499999997</v>
      </c>
    </row>
    <row r="109" spans="1:7" x14ac:dyDescent="0.25">
      <c r="A109" s="84" t="s">
        <v>337</v>
      </c>
      <c r="B109" s="215">
        <v>115000</v>
      </c>
      <c r="C109" s="215">
        <v>126000</v>
      </c>
      <c r="D109" s="153">
        <f t="shared" si="22"/>
        <v>241000</v>
      </c>
      <c r="E109" s="248">
        <v>0</v>
      </c>
      <c r="F109" s="248">
        <v>0</v>
      </c>
      <c r="G109" s="74">
        <f t="shared" si="27"/>
        <v>241000</v>
      </c>
    </row>
    <row r="110" spans="1:7" x14ac:dyDescent="0.25">
      <c r="A110" s="84" t="s">
        <v>338</v>
      </c>
      <c r="B110" s="215">
        <v>98886</v>
      </c>
      <c r="C110" s="215">
        <v>-25000</v>
      </c>
      <c r="D110" s="153">
        <f t="shared" si="22"/>
        <v>73886</v>
      </c>
      <c r="E110" s="248">
        <v>4887</v>
      </c>
      <c r="F110" s="248">
        <v>4887</v>
      </c>
      <c r="G110" s="74">
        <f t="shared" si="27"/>
        <v>68999</v>
      </c>
    </row>
    <row r="111" spans="1:7" x14ac:dyDescent="0.25">
      <c r="A111" s="84" t="s">
        <v>339</v>
      </c>
      <c r="B111" s="215">
        <v>0</v>
      </c>
      <c r="C111" s="215">
        <v>80000</v>
      </c>
      <c r="D111" s="153">
        <f t="shared" si="22"/>
        <v>80000</v>
      </c>
      <c r="E111" s="248">
        <v>80000</v>
      </c>
      <c r="F111" s="248">
        <v>80000</v>
      </c>
      <c r="G111" s="74">
        <f t="shared" si="27"/>
        <v>0</v>
      </c>
    </row>
    <row r="112" spans="1:7" x14ac:dyDescent="0.25">
      <c r="A112" s="84" t="s">
        <v>340</v>
      </c>
      <c r="B112" s="215">
        <v>388700</v>
      </c>
      <c r="C112" s="215">
        <v>-75000</v>
      </c>
      <c r="D112" s="153">
        <f t="shared" si="22"/>
        <v>313700</v>
      </c>
      <c r="E112" s="248">
        <v>38050</v>
      </c>
      <c r="F112" s="248">
        <v>38050</v>
      </c>
      <c r="G112" s="74">
        <f t="shared" si="27"/>
        <v>275650</v>
      </c>
    </row>
    <row r="113" spans="1:7" x14ac:dyDescent="0.25">
      <c r="A113" s="83" t="s">
        <v>341</v>
      </c>
      <c r="B113" s="200">
        <f t="shared" ref="B113:G113" si="28">SUM(B114:B122)</f>
        <v>8900000</v>
      </c>
      <c r="C113" s="200">
        <f t="shared" si="28"/>
        <v>26131116.789999999</v>
      </c>
      <c r="D113" s="200">
        <f t="shared" si="28"/>
        <v>35031116.789999999</v>
      </c>
      <c r="E113" s="200">
        <f t="shared" si="28"/>
        <v>8049520.5899999999</v>
      </c>
      <c r="F113" s="200">
        <f t="shared" si="28"/>
        <v>8049520.5899999999</v>
      </c>
      <c r="G113" s="82">
        <f t="shared" si="28"/>
        <v>26981596.199999999</v>
      </c>
    </row>
    <row r="114" spans="1:7" x14ac:dyDescent="0.25">
      <c r="A114" s="84" t="s">
        <v>342</v>
      </c>
      <c r="B114" s="217">
        <v>7000000</v>
      </c>
      <c r="C114" s="217">
        <v>0</v>
      </c>
      <c r="D114" s="153">
        <f t="shared" si="22"/>
        <v>7000000</v>
      </c>
      <c r="E114" s="248">
        <v>4200000</v>
      </c>
      <c r="F114" s="248">
        <v>4200000</v>
      </c>
      <c r="G114" s="74">
        <f>D114-E114</f>
        <v>2800000</v>
      </c>
    </row>
    <row r="115" spans="1:7" x14ac:dyDescent="0.25">
      <c r="A115" s="84" t="s">
        <v>343</v>
      </c>
      <c r="B115" s="217">
        <v>100000</v>
      </c>
      <c r="C115" s="217">
        <v>-100000</v>
      </c>
      <c r="D115" s="153">
        <f t="shared" si="22"/>
        <v>0</v>
      </c>
      <c r="E115" s="248">
        <v>0</v>
      </c>
      <c r="F115" s="248">
        <v>0</v>
      </c>
      <c r="G115" s="74">
        <f t="shared" ref="G115:G122" si="29">D115-E115</f>
        <v>0</v>
      </c>
    </row>
    <row r="116" spans="1:7" x14ac:dyDescent="0.25">
      <c r="A116" s="84" t="s">
        <v>344</v>
      </c>
      <c r="B116" s="217">
        <v>0</v>
      </c>
      <c r="C116" s="217">
        <v>8901372.5</v>
      </c>
      <c r="D116" s="153">
        <f t="shared" si="22"/>
        <v>8901372.5</v>
      </c>
      <c r="E116" s="248">
        <v>356872.5</v>
      </c>
      <c r="F116" s="248">
        <v>356872.5</v>
      </c>
      <c r="G116" s="74">
        <f t="shared" si="29"/>
        <v>8544500</v>
      </c>
    </row>
    <row r="117" spans="1:7" x14ac:dyDescent="0.25">
      <c r="A117" s="84" t="s">
        <v>345</v>
      </c>
      <c r="B117" s="217">
        <v>1800000</v>
      </c>
      <c r="C117" s="217">
        <v>17329744.289999999</v>
      </c>
      <c r="D117" s="153">
        <f t="shared" si="22"/>
        <v>19129744.289999999</v>
      </c>
      <c r="E117" s="248">
        <v>3492648.09</v>
      </c>
      <c r="F117" s="248">
        <v>3492648.09</v>
      </c>
      <c r="G117" s="74">
        <f t="shared" si="29"/>
        <v>15637096.199999999</v>
      </c>
    </row>
    <row r="118" spans="1:7" x14ac:dyDescent="0.25">
      <c r="A118" s="84" t="s">
        <v>346</v>
      </c>
      <c r="B118" s="216">
        <v>0</v>
      </c>
      <c r="C118" s="216">
        <v>0</v>
      </c>
      <c r="D118" s="153">
        <f t="shared" si="22"/>
        <v>0</v>
      </c>
      <c r="E118" s="153">
        <v>0</v>
      </c>
      <c r="F118" s="153">
        <v>0</v>
      </c>
      <c r="G118" s="74">
        <f t="shared" si="29"/>
        <v>0</v>
      </c>
    </row>
    <row r="119" spans="1:7" x14ac:dyDescent="0.25">
      <c r="A119" s="84" t="s">
        <v>347</v>
      </c>
      <c r="B119" s="216">
        <v>0</v>
      </c>
      <c r="C119" s="216">
        <v>0</v>
      </c>
      <c r="D119" s="153">
        <f t="shared" si="22"/>
        <v>0</v>
      </c>
      <c r="E119" s="153">
        <v>0</v>
      </c>
      <c r="F119" s="153">
        <v>0</v>
      </c>
      <c r="G119" s="74">
        <f t="shared" si="29"/>
        <v>0</v>
      </c>
    </row>
    <row r="120" spans="1:7" x14ac:dyDescent="0.25">
      <c r="A120" s="84" t="s">
        <v>348</v>
      </c>
      <c r="B120" s="216">
        <v>0</v>
      </c>
      <c r="C120" s="216">
        <v>0</v>
      </c>
      <c r="D120" s="153">
        <f t="shared" si="22"/>
        <v>0</v>
      </c>
      <c r="E120" s="153">
        <v>0</v>
      </c>
      <c r="F120" s="153">
        <v>0</v>
      </c>
      <c r="G120" s="74">
        <f t="shared" si="29"/>
        <v>0</v>
      </c>
    </row>
    <row r="121" spans="1:7" x14ac:dyDescent="0.25">
      <c r="A121" s="84" t="s">
        <v>349</v>
      </c>
      <c r="B121" s="216">
        <v>0</v>
      </c>
      <c r="C121" s="216">
        <v>0</v>
      </c>
      <c r="D121" s="153">
        <f t="shared" si="22"/>
        <v>0</v>
      </c>
      <c r="E121" s="153">
        <v>0</v>
      </c>
      <c r="F121" s="153">
        <v>0</v>
      </c>
      <c r="G121" s="74">
        <f t="shared" si="29"/>
        <v>0</v>
      </c>
    </row>
    <row r="122" spans="1:7" x14ac:dyDescent="0.25">
      <c r="A122" s="84" t="s">
        <v>350</v>
      </c>
      <c r="B122" s="216">
        <v>0</v>
      </c>
      <c r="C122" s="216">
        <v>0</v>
      </c>
      <c r="D122" s="153">
        <f t="shared" si="22"/>
        <v>0</v>
      </c>
      <c r="E122" s="153">
        <v>0</v>
      </c>
      <c r="F122" s="153">
        <v>0</v>
      </c>
      <c r="G122" s="74">
        <f t="shared" si="29"/>
        <v>0</v>
      </c>
    </row>
    <row r="123" spans="1:7" x14ac:dyDescent="0.25">
      <c r="A123" s="83" t="s">
        <v>351</v>
      </c>
      <c r="B123" s="200">
        <f t="shared" ref="B123:G123" si="30">SUM(B124:B132)</f>
        <v>22167450</v>
      </c>
      <c r="C123" s="200">
        <f t="shared" si="30"/>
        <v>-2510930</v>
      </c>
      <c r="D123" s="200">
        <f t="shared" si="30"/>
        <v>19656520</v>
      </c>
      <c r="E123" s="200">
        <f t="shared" si="30"/>
        <v>244347.38</v>
      </c>
      <c r="F123" s="200">
        <f t="shared" si="30"/>
        <v>244347.38</v>
      </c>
      <c r="G123" s="82">
        <f t="shared" si="30"/>
        <v>19412172.620000001</v>
      </c>
    </row>
    <row r="124" spans="1:7" x14ac:dyDescent="0.25">
      <c r="A124" s="84" t="s">
        <v>352</v>
      </c>
      <c r="B124" s="219">
        <v>444050</v>
      </c>
      <c r="C124" s="219">
        <v>987000</v>
      </c>
      <c r="D124" s="153">
        <f t="shared" si="22"/>
        <v>1431050</v>
      </c>
      <c r="E124" s="248">
        <v>232000</v>
      </c>
      <c r="F124" s="248">
        <v>232000</v>
      </c>
      <c r="G124" s="74">
        <f>D124-E124</f>
        <v>1199050</v>
      </c>
    </row>
    <row r="125" spans="1:7" x14ac:dyDescent="0.25">
      <c r="A125" s="84" t="s">
        <v>353</v>
      </c>
      <c r="B125" s="219">
        <v>408000</v>
      </c>
      <c r="C125" s="219">
        <v>527000</v>
      </c>
      <c r="D125" s="153">
        <f t="shared" si="22"/>
        <v>935000</v>
      </c>
      <c r="E125" s="248">
        <v>0</v>
      </c>
      <c r="F125" s="248">
        <v>0</v>
      </c>
      <c r="G125" s="74">
        <f t="shared" ref="G125:G132" si="31">D125-E125</f>
        <v>935000</v>
      </c>
    </row>
    <row r="126" spans="1:7" x14ac:dyDescent="0.25">
      <c r="A126" s="84" t="s">
        <v>354</v>
      </c>
      <c r="B126" s="219">
        <v>125000</v>
      </c>
      <c r="C126" s="219">
        <v>0</v>
      </c>
      <c r="D126" s="153">
        <f t="shared" si="22"/>
        <v>125000</v>
      </c>
      <c r="E126" s="248">
        <v>0</v>
      </c>
      <c r="F126" s="248">
        <v>0</v>
      </c>
      <c r="G126" s="74">
        <f t="shared" si="31"/>
        <v>125000</v>
      </c>
    </row>
    <row r="127" spans="1:7" x14ac:dyDescent="0.25">
      <c r="A127" s="84" t="s">
        <v>355</v>
      </c>
      <c r="B127" s="219">
        <v>17800000</v>
      </c>
      <c r="C127" s="219">
        <v>-2110000</v>
      </c>
      <c r="D127" s="153">
        <f t="shared" si="22"/>
        <v>15690000</v>
      </c>
      <c r="E127" s="248">
        <v>0</v>
      </c>
      <c r="F127" s="248">
        <v>0</v>
      </c>
      <c r="G127" s="74">
        <f t="shared" si="31"/>
        <v>15690000</v>
      </c>
    </row>
    <row r="128" spans="1:7" x14ac:dyDescent="0.25">
      <c r="A128" s="84" t="s">
        <v>356</v>
      </c>
      <c r="B128" s="218">
        <v>0</v>
      </c>
      <c r="C128" s="218">
        <v>0</v>
      </c>
      <c r="D128" s="153">
        <f t="shared" si="22"/>
        <v>0</v>
      </c>
      <c r="E128" s="249">
        <v>0</v>
      </c>
      <c r="F128" s="249">
        <v>0</v>
      </c>
      <c r="G128" s="74">
        <f t="shared" si="31"/>
        <v>0</v>
      </c>
    </row>
    <row r="129" spans="1:7" x14ac:dyDescent="0.25">
      <c r="A129" s="84" t="s">
        <v>357</v>
      </c>
      <c r="B129" s="219">
        <v>3370400</v>
      </c>
      <c r="C129" s="219">
        <v>-2385000</v>
      </c>
      <c r="D129" s="153">
        <f t="shared" si="22"/>
        <v>985400</v>
      </c>
      <c r="E129" s="248">
        <v>12347.38</v>
      </c>
      <c r="F129" s="248">
        <v>12347.38</v>
      </c>
      <c r="G129" s="74">
        <f t="shared" si="31"/>
        <v>973052.62</v>
      </c>
    </row>
    <row r="130" spans="1:7" x14ac:dyDescent="0.25">
      <c r="A130" s="84" t="s">
        <v>358</v>
      </c>
      <c r="B130" s="218">
        <v>0</v>
      </c>
      <c r="C130" s="218">
        <v>0</v>
      </c>
      <c r="D130" s="153">
        <f t="shared" si="22"/>
        <v>0</v>
      </c>
      <c r="E130" s="249">
        <v>0</v>
      </c>
      <c r="F130" s="249">
        <v>0</v>
      </c>
      <c r="G130" s="74">
        <f t="shared" si="31"/>
        <v>0</v>
      </c>
    </row>
    <row r="131" spans="1:7" x14ac:dyDescent="0.25">
      <c r="A131" s="84" t="s">
        <v>359</v>
      </c>
      <c r="B131" s="218">
        <v>0</v>
      </c>
      <c r="C131" s="218">
        <v>0</v>
      </c>
      <c r="D131" s="153">
        <f t="shared" si="22"/>
        <v>0</v>
      </c>
      <c r="E131" s="249">
        <v>0</v>
      </c>
      <c r="F131" s="249">
        <v>0</v>
      </c>
      <c r="G131" s="74">
        <f t="shared" si="31"/>
        <v>0</v>
      </c>
    </row>
    <row r="132" spans="1:7" x14ac:dyDescent="0.25">
      <c r="A132" s="84" t="s">
        <v>360</v>
      </c>
      <c r="B132" s="219">
        <v>20000</v>
      </c>
      <c r="C132" s="219">
        <v>470070</v>
      </c>
      <c r="D132" s="153">
        <f t="shared" si="22"/>
        <v>490070</v>
      </c>
      <c r="E132" s="248">
        <v>0</v>
      </c>
      <c r="F132" s="248">
        <v>0</v>
      </c>
      <c r="G132" s="74">
        <f t="shared" si="31"/>
        <v>490070</v>
      </c>
    </row>
    <row r="133" spans="1:7" x14ac:dyDescent="0.25">
      <c r="A133" s="83" t="s">
        <v>361</v>
      </c>
      <c r="B133" s="82">
        <f t="shared" ref="B133:G133" si="32">SUM(B134:B136)</f>
        <v>0</v>
      </c>
      <c r="C133" s="200">
        <f t="shared" si="32"/>
        <v>142551842.98000002</v>
      </c>
      <c r="D133" s="200">
        <f t="shared" si="32"/>
        <v>142551842.98000002</v>
      </c>
      <c r="E133" s="200">
        <f t="shared" si="32"/>
        <v>28620107.359999999</v>
      </c>
      <c r="F133" s="200">
        <f t="shared" si="32"/>
        <v>28620107.359999999</v>
      </c>
      <c r="G133" s="82">
        <f t="shared" si="32"/>
        <v>113931735.62</v>
      </c>
    </row>
    <row r="134" spans="1:7" x14ac:dyDescent="0.25">
      <c r="A134" s="84" t="s">
        <v>362</v>
      </c>
      <c r="B134" s="221">
        <v>0</v>
      </c>
      <c r="C134" s="221">
        <v>140292530.80000001</v>
      </c>
      <c r="D134" s="153">
        <f t="shared" si="22"/>
        <v>140292530.80000001</v>
      </c>
      <c r="E134" s="248">
        <v>26360795.18</v>
      </c>
      <c r="F134" s="248">
        <v>26360795.18</v>
      </c>
      <c r="G134" s="74">
        <f>D134-E134</f>
        <v>113931735.62</v>
      </c>
    </row>
    <row r="135" spans="1:7" x14ac:dyDescent="0.25">
      <c r="A135" s="84" t="s">
        <v>363</v>
      </c>
      <c r="B135" s="221">
        <v>0</v>
      </c>
      <c r="C135" s="221">
        <v>2259312.1800000002</v>
      </c>
      <c r="D135" s="153">
        <f t="shared" si="22"/>
        <v>2259312.1800000002</v>
      </c>
      <c r="E135" s="248">
        <v>2259312.1800000002</v>
      </c>
      <c r="F135" s="248">
        <v>2259312.1800000002</v>
      </c>
      <c r="G135" s="74">
        <f t="shared" ref="G135:G136" si="33">D135-E135</f>
        <v>0</v>
      </c>
    </row>
    <row r="136" spans="1:7" x14ac:dyDescent="0.25">
      <c r="A136" s="84" t="s">
        <v>364</v>
      </c>
      <c r="B136" s="220">
        <v>0</v>
      </c>
      <c r="C136" s="220">
        <v>0</v>
      </c>
      <c r="D136" s="153">
        <f t="shared" si="22"/>
        <v>0</v>
      </c>
      <c r="E136" s="153">
        <v>0</v>
      </c>
      <c r="F136" s="153">
        <v>0</v>
      </c>
      <c r="G136" s="74">
        <f t="shared" si="33"/>
        <v>0</v>
      </c>
    </row>
    <row r="137" spans="1:7" x14ac:dyDescent="0.25">
      <c r="A137" s="83" t="s">
        <v>365</v>
      </c>
      <c r="B137" s="200">
        <f t="shared" ref="B137:G137" si="34">SUM(B138:B142,B144:B145)</f>
        <v>141844345.24000001</v>
      </c>
      <c r="C137" s="200">
        <f t="shared" si="34"/>
        <v>-135541518</v>
      </c>
      <c r="D137" s="200">
        <f t="shared" si="34"/>
        <v>6302827.2400000095</v>
      </c>
      <c r="E137" s="200">
        <f t="shared" si="34"/>
        <v>0</v>
      </c>
      <c r="F137" s="200">
        <f t="shared" si="34"/>
        <v>0</v>
      </c>
      <c r="G137" s="82">
        <f t="shared" si="34"/>
        <v>6302827.2400000095</v>
      </c>
    </row>
    <row r="138" spans="1:7" x14ac:dyDescent="0.25">
      <c r="A138" s="84" t="s">
        <v>366</v>
      </c>
      <c r="B138" s="222">
        <v>0</v>
      </c>
      <c r="C138" s="222">
        <v>0</v>
      </c>
      <c r="D138" s="153">
        <f t="shared" si="22"/>
        <v>0</v>
      </c>
      <c r="E138" s="153">
        <v>0</v>
      </c>
      <c r="F138" s="153">
        <v>0</v>
      </c>
      <c r="G138" s="74">
        <f>D138-E138</f>
        <v>0</v>
      </c>
    </row>
    <row r="139" spans="1:7" x14ac:dyDescent="0.25">
      <c r="A139" s="84" t="s">
        <v>367</v>
      </c>
      <c r="B139" s="222">
        <v>0</v>
      </c>
      <c r="C139" s="222">
        <v>0</v>
      </c>
      <c r="D139" s="153">
        <f t="shared" si="22"/>
        <v>0</v>
      </c>
      <c r="E139" s="153">
        <v>0</v>
      </c>
      <c r="F139" s="153">
        <v>0</v>
      </c>
      <c r="G139" s="74">
        <f t="shared" ref="G139:G145" si="35">D139-E139</f>
        <v>0</v>
      </c>
    </row>
    <row r="140" spans="1:7" x14ac:dyDescent="0.25">
      <c r="A140" s="84" t="s">
        <v>368</v>
      </c>
      <c r="B140" s="222">
        <v>0</v>
      </c>
      <c r="C140" s="222">
        <v>0</v>
      </c>
      <c r="D140" s="153">
        <f t="shared" si="22"/>
        <v>0</v>
      </c>
      <c r="E140" s="153">
        <v>0</v>
      </c>
      <c r="F140" s="153">
        <v>0</v>
      </c>
      <c r="G140" s="74">
        <f t="shared" si="35"/>
        <v>0</v>
      </c>
    </row>
    <row r="141" spans="1:7" x14ac:dyDescent="0.25">
      <c r="A141" s="84" t="s">
        <v>369</v>
      </c>
      <c r="B141" s="222">
        <v>0</v>
      </c>
      <c r="C141" s="222">
        <v>0</v>
      </c>
      <c r="D141" s="153">
        <f t="shared" si="22"/>
        <v>0</v>
      </c>
      <c r="E141" s="153">
        <v>0</v>
      </c>
      <c r="F141" s="153">
        <v>0</v>
      </c>
      <c r="G141" s="74">
        <f t="shared" si="35"/>
        <v>0</v>
      </c>
    </row>
    <row r="142" spans="1:7" x14ac:dyDescent="0.25">
      <c r="A142" s="84" t="s">
        <v>370</v>
      </c>
      <c r="B142" s="222">
        <v>0</v>
      </c>
      <c r="C142" s="222">
        <v>0</v>
      </c>
      <c r="D142" s="153">
        <f t="shared" si="22"/>
        <v>0</v>
      </c>
      <c r="E142" s="153">
        <v>0</v>
      </c>
      <c r="F142" s="153">
        <v>0</v>
      </c>
      <c r="G142" s="74">
        <f t="shared" si="35"/>
        <v>0</v>
      </c>
    </row>
    <row r="143" spans="1:7" x14ac:dyDescent="0.25">
      <c r="A143" s="84" t="s">
        <v>371</v>
      </c>
      <c r="B143" s="222">
        <v>0</v>
      </c>
      <c r="C143" s="222">
        <v>0</v>
      </c>
      <c r="D143" s="153">
        <f t="shared" si="22"/>
        <v>0</v>
      </c>
      <c r="E143" s="153">
        <v>0</v>
      </c>
      <c r="F143" s="153">
        <v>0</v>
      </c>
      <c r="G143" s="74">
        <f t="shared" si="35"/>
        <v>0</v>
      </c>
    </row>
    <row r="144" spans="1:7" x14ac:dyDescent="0.25">
      <c r="A144" s="84" t="s">
        <v>372</v>
      </c>
      <c r="B144" s="222">
        <v>0</v>
      </c>
      <c r="C144" s="222">
        <v>0</v>
      </c>
      <c r="D144" s="153">
        <f t="shared" si="22"/>
        <v>0</v>
      </c>
      <c r="E144" s="153">
        <v>0</v>
      </c>
      <c r="F144" s="153">
        <v>0</v>
      </c>
      <c r="G144" s="74">
        <f t="shared" si="35"/>
        <v>0</v>
      </c>
    </row>
    <row r="145" spans="1:7" x14ac:dyDescent="0.25">
      <c r="A145" s="84" t="s">
        <v>373</v>
      </c>
      <c r="B145" s="223">
        <v>141844345.24000001</v>
      </c>
      <c r="C145" s="223">
        <v>-135541518</v>
      </c>
      <c r="D145" s="153">
        <f t="shared" si="22"/>
        <v>6302827.2400000095</v>
      </c>
      <c r="E145" s="153">
        <v>0</v>
      </c>
      <c r="F145" s="153">
        <v>0</v>
      </c>
      <c r="G145" s="74">
        <f t="shared" si="35"/>
        <v>6302827.2400000095</v>
      </c>
    </row>
    <row r="146" spans="1:7" x14ac:dyDescent="0.25">
      <c r="A146" s="83" t="s">
        <v>374</v>
      </c>
      <c r="B146" s="200">
        <f t="shared" ref="B146:G146" si="36">SUM(B147:B149)</f>
        <v>18000</v>
      </c>
      <c r="C146" s="200">
        <f t="shared" si="36"/>
        <v>775000</v>
      </c>
      <c r="D146" s="200">
        <f t="shared" si="36"/>
        <v>793000</v>
      </c>
      <c r="E146" s="200">
        <f t="shared" si="36"/>
        <v>0</v>
      </c>
      <c r="F146" s="200">
        <f t="shared" si="36"/>
        <v>0</v>
      </c>
      <c r="G146" s="82">
        <f t="shared" si="36"/>
        <v>793000</v>
      </c>
    </row>
    <row r="147" spans="1:7" x14ac:dyDescent="0.25">
      <c r="A147" s="84" t="s">
        <v>375</v>
      </c>
      <c r="B147" s="153">
        <v>0</v>
      </c>
      <c r="C147" s="153">
        <v>0</v>
      </c>
      <c r="D147" s="153">
        <f t="shared" si="22"/>
        <v>0</v>
      </c>
      <c r="E147" s="153">
        <v>0</v>
      </c>
      <c r="F147" s="153">
        <v>0</v>
      </c>
      <c r="G147" s="74">
        <f>D147-E147</f>
        <v>0</v>
      </c>
    </row>
    <row r="148" spans="1:7" x14ac:dyDescent="0.25">
      <c r="A148" s="84" t="s">
        <v>376</v>
      </c>
      <c r="B148" s="153">
        <v>0</v>
      </c>
      <c r="C148" s="153">
        <v>0</v>
      </c>
      <c r="D148" s="153">
        <f t="shared" si="22"/>
        <v>0</v>
      </c>
      <c r="E148" s="153">
        <v>0</v>
      </c>
      <c r="F148" s="153">
        <v>0</v>
      </c>
      <c r="G148" s="74">
        <f t="shared" ref="G148:G149" si="37">D148-E148</f>
        <v>0</v>
      </c>
    </row>
    <row r="149" spans="1:7" x14ac:dyDescent="0.25">
      <c r="A149" s="84" t="s">
        <v>377</v>
      </c>
      <c r="B149" s="225">
        <v>18000</v>
      </c>
      <c r="C149" s="225">
        <v>775000</v>
      </c>
      <c r="D149" s="153">
        <f t="shared" si="22"/>
        <v>793000</v>
      </c>
      <c r="E149" s="153">
        <v>0</v>
      </c>
      <c r="F149" s="153">
        <v>0</v>
      </c>
      <c r="G149" s="74">
        <f t="shared" si="37"/>
        <v>793000</v>
      </c>
    </row>
    <row r="150" spans="1:7" x14ac:dyDescent="0.25">
      <c r="A150" s="83" t="s">
        <v>378</v>
      </c>
      <c r="B150" s="200">
        <f t="shared" ref="B150:G150" si="38">SUM(B151:B157)</f>
        <v>0</v>
      </c>
      <c r="C150" s="200">
        <f t="shared" si="38"/>
        <v>0</v>
      </c>
      <c r="D150" s="200">
        <f t="shared" si="38"/>
        <v>0</v>
      </c>
      <c r="E150" s="200">
        <f t="shared" si="38"/>
        <v>0</v>
      </c>
      <c r="F150" s="200">
        <f t="shared" si="38"/>
        <v>0</v>
      </c>
      <c r="G150" s="82">
        <f t="shared" si="38"/>
        <v>0</v>
      </c>
    </row>
    <row r="151" spans="1:7" x14ac:dyDescent="0.25">
      <c r="A151" s="84" t="s">
        <v>379</v>
      </c>
      <c r="B151" s="153">
        <v>0</v>
      </c>
      <c r="C151" s="153">
        <v>0</v>
      </c>
      <c r="D151" s="153">
        <v>0</v>
      </c>
      <c r="E151" s="153">
        <v>0</v>
      </c>
      <c r="F151" s="153">
        <v>0</v>
      </c>
      <c r="G151" s="74">
        <f>D151-E151</f>
        <v>0</v>
      </c>
    </row>
    <row r="152" spans="1:7" x14ac:dyDescent="0.25">
      <c r="A152" s="84" t="s">
        <v>380</v>
      </c>
      <c r="B152" s="153">
        <v>0</v>
      </c>
      <c r="C152" s="153">
        <v>0</v>
      </c>
      <c r="D152" s="153">
        <v>0</v>
      </c>
      <c r="E152" s="153">
        <v>0</v>
      </c>
      <c r="F152" s="153">
        <v>0</v>
      </c>
      <c r="G152" s="74">
        <f t="shared" ref="G152:G157" si="39">D152-E152</f>
        <v>0</v>
      </c>
    </row>
    <row r="153" spans="1:7" x14ac:dyDescent="0.25">
      <c r="A153" s="84" t="s">
        <v>381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74">
        <f t="shared" si="39"/>
        <v>0</v>
      </c>
    </row>
    <row r="154" spans="1:7" x14ac:dyDescent="0.25">
      <c r="A154" s="86" t="s">
        <v>382</v>
      </c>
      <c r="B154" s="153">
        <v>0</v>
      </c>
      <c r="C154" s="153">
        <v>0</v>
      </c>
      <c r="D154" s="153">
        <v>0</v>
      </c>
      <c r="E154" s="153">
        <v>0</v>
      </c>
      <c r="F154" s="153">
        <v>0</v>
      </c>
      <c r="G154" s="74">
        <f t="shared" si="39"/>
        <v>0</v>
      </c>
    </row>
    <row r="155" spans="1:7" x14ac:dyDescent="0.25">
      <c r="A155" s="84" t="s">
        <v>383</v>
      </c>
      <c r="B155" s="153">
        <v>0</v>
      </c>
      <c r="C155" s="153">
        <v>0</v>
      </c>
      <c r="D155" s="153">
        <v>0</v>
      </c>
      <c r="E155" s="153">
        <v>0</v>
      </c>
      <c r="F155" s="153">
        <v>0</v>
      </c>
      <c r="G155" s="74">
        <f t="shared" si="39"/>
        <v>0</v>
      </c>
    </row>
    <row r="156" spans="1:7" x14ac:dyDescent="0.25">
      <c r="A156" s="84" t="s">
        <v>384</v>
      </c>
      <c r="B156" s="153">
        <v>0</v>
      </c>
      <c r="C156" s="153">
        <v>0</v>
      </c>
      <c r="D156" s="153">
        <v>0</v>
      </c>
      <c r="E156" s="153">
        <v>0</v>
      </c>
      <c r="F156" s="153">
        <v>0</v>
      </c>
      <c r="G156" s="74">
        <f t="shared" si="39"/>
        <v>0</v>
      </c>
    </row>
    <row r="157" spans="1:7" x14ac:dyDescent="0.25">
      <c r="A157" s="84" t="s">
        <v>385</v>
      </c>
      <c r="B157" s="153">
        <v>0</v>
      </c>
      <c r="C157" s="153">
        <v>0</v>
      </c>
      <c r="D157" s="153">
        <v>0</v>
      </c>
      <c r="E157" s="153">
        <v>0</v>
      </c>
      <c r="F157" s="153">
        <v>0</v>
      </c>
      <c r="G157" s="74">
        <f t="shared" si="39"/>
        <v>0</v>
      </c>
    </row>
    <row r="158" spans="1:7" x14ac:dyDescent="0.25">
      <c r="A158" s="87"/>
      <c r="B158" s="88"/>
      <c r="C158" s="88"/>
      <c r="D158" s="88"/>
      <c r="E158" s="250"/>
      <c r="F158" s="250"/>
      <c r="G158" s="88"/>
    </row>
    <row r="159" spans="1:7" x14ac:dyDescent="0.25">
      <c r="A159" s="29" t="s">
        <v>387</v>
      </c>
      <c r="B159" s="205">
        <f t="shared" ref="B159:G159" si="40">B9+B84</f>
        <v>470497481</v>
      </c>
      <c r="C159" s="205">
        <f t="shared" si="40"/>
        <v>102839982.48999999</v>
      </c>
      <c r="D159" s="205">
        <f t="shared" si="40"/>
        <v>573337463.49000001</v>
      </c>
      <c r="E159" s="205">
        <f t="shared" si="40"/>
        <v>86053100.75</v>
      </c>
      <c r="F159" s="205">
        <f t="shared" si="40"/>
        <v>85991124.640000001</v>
      </c>
      <c r="G159" s="89">
        <f t="shared" si="40"/>
        <v>487284362.74000001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C18 G29:G37 B28:C28 G39:G47 B38:C38 E49:G57 B48:C48 E60:G61 B58:C58 B63:C69 B62:C62 B71:F85 B103:C103 B93:C93 E93:F93 G12:G17 G11 D11:D17 E18:F18 D19:D27 D29:D37 D39:D47 E38:F38 D49:D57 E48:F48 E58:F58 D59:D61 E70:G70 E63:G69 E62:F62 D63:D70 D86:D92 D94:D102 B113:C113 D104:D112 B123:C123 E118:F122 E113:F113 D114:D122 B133:C133 D124:D132 E123:F123 B137:C137 E136:F136 D134:D136 E133:F133 B146:C146 E138:F144 E145:F145 D138:D145 E137:F137 B150:F159 E149:F149 B147:C148 E147:F148 D147:D149 E146:F146 E103:F103 G59 E28:F28 E29:F29" unlockedFormula="1"/>
    <ignoredError sqref="G18 G38 G48 G58 G62 G71:G159 D18 D28 D38 D48 D58 D62 D113 D123 D133 D137 D146 G2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5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7.425781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2" t="s">
        <v>388</v>
      </c>
      <c r="B1" s="263"/>
      <c r="C1" s="263"/>
      <c r="D1" s="263"/>
      <c r="E1" s="263"/>
      <c r="F1" s="263"/>
      <c r="G1" s="264"/>
    </row>
    <row r="2" spans="1:7" ht="15" customHeight="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304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389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31 de Marzo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3</v>
      </c>
      <c r="B6" s="115"/>
      <c r="C6" s="115"/>
      <c r="D6" s="115"/>
      <c r="E6" s="115"/>
      <c r="F6" s="115"/>
      <c r="G6" s="116"/>
    </row>
    <row r="7" spans="1:7" ht="15" customHeight="1" x14ac:dyDescent="0.25">
      <c r="A7" s="257" t="s">
        <v>7</v>
      </c>
      <c r="B7" s="259" t="s">
        <v>306</v>
      </c>
      <c r="C7" s="259"/>
      <c r="D7" s="259"/>
      <c r="E7" s="259"/>
      <c r="F7" s="259"/>
      <c r="G7" s="261" t="s">
        <v>307</v>
      </c>
    </row>
    <row r="8" spans="1:7" ht="30" x14ac:dyDescent="0.25">
      <c r="A8" s="258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260"/>
    </row>
    <row r="9" spans="1:7" ht="15.75" customHeight="1" x14ac:dyDescent="0.25">
      <c r="A9" s="26" t="s">
        <v>390</v>
      </c>
      <c r="B9" s="213">
        <f t="shared" ref="B9:G9" si="0">SUM(B10:B36)</f>
        <v>231413687.00000003</v>
      </c>
      <c r="C9" s="213">
        <f t="shared" si="0"/>
        <v>56582623.740000002</v>
      </c>
      <c r="D9" s="213">
        <f t="shared" si="0"/>
        <v>287996310.74000001</v>
      </c>
      <c r="E9" s="213">
        <f t="shared" si="0"/>
        <v>37326690.609999999</v>
      </c>
      <c r="F9" s="213">
        <f t="shared" si="0"/>
        <v>37326690.609999999</v>
      </c>
      <c r="G9" s="213">
        <f t="shared" si="0"/>
        <v>250669620.13000005</v>
      </c>
    </row>
    <row r="10" spans="1:7" x14ac:dyDescent="0.25">
      <c r="A10" s="226" t="s">
        <v>595</v>
      </c>
      <c r="B10" s="227">
        <v>36688428.789999999</v>
      </c>
      <c r="C10" s="227">
        <v>-296765.76</v>
      </c>
      <c r="D10" s="153">
        <f>B10+C10</f>
        <v>36391663.030000001</v>
      </c>
      <c r="E10" s="231">
        <v>4157835.45</v>
      </c>
      <c r="F10" s="231">
        <v>4157835.45</v>
      </c>
      <c r="G10" s="153">
        <f>D10-E10</f>
        <v>32233827.580000002</v>
      </c>
    </row>
    <row r="11" spans="1:7" s="224" customFormat="1" x14ac:dyDescent="0.25">
      <c r="A11" s="226" t="s">
        <v>596</v>
      </c>
      <c r="B11" s="227">
        <v>2458749.66</v>
      </c>
      <c r="C11" s="227">
        <v>0</v>
      </c>
      <c r="D11" s="153">
        <f t="shared" ref="D11:D36" si="1">B11+C11</f>
        <v>2458749.66</v>
      </c>
      <c r="E11" s="231">
        <v>489110.27</v>
      </c>
      <c r="F11" s="231">
        <v>489110.27</v>
      </c>
      <c r="G11" s="153">
        <f t="shared" ref="G11:G36" si="2">D11-E11</f>
        <v>1969639.3900000001</v>
      </c>
    </row>
    <row r="12" spans="1:7" s="224" customFormat="1" x14ac:dyDescent="0.25">
      <c r="A12" s="226" t="s">
        <v>597</v>
      </c>
      <c r="B12" s="227">
        <v>23940911.109999999</v>
      </c>
      <c r="C12" s="227">
        <v>22847599.280000001</v>
      </c>
      <c r="D12" s="153">
        <f t="shared" si="1"/>
        <v>46788510.390000001</v>
      </c>
      <c r="E12" s="231">
        <v>1577944.05</v>
      </c>
      <c r="F12" s="231">
        <v>1577944.05</v>
      </c>
      <c r="G12" s="153">
        <f t="shared" si="2"/>
        <v>45210566.340000004</v>
      </c>
    </row>
    <row r="13" spans="1:7" s="224" customFormat="1" x14ac:dyDescent="0.25">
      <c r="A13" s="226" t="s">
        <v>598</v>
      </c>
      <c r="B13" s="227">
        <v>14283987.550000001</v>
      </c>
      <c r="C13" s="227">
        <v>6500</v>
      </c>
      <c r="D13" s="153">
        <f t="shared" si="1"/>
        <v>14290487.550000001</v>
      </c>
      <c r="E13" s="231">
        <v>3468261.64</v>
      </c>
      <c r="F13" s="231">
        <v>3468261.64</v>
      </c>
      <c r="G13" s="153">
        <f t="shared" si="2"/>
        <v>10822225.91</v>
      </c>
    </row>
    <row r="14" spans="1:7" s="224" customFormat="1" x14ac:dyDescent="0.25">
      <c r="A14" s="226" t="s">
        <v>599</v>
      </c>
      <c r="B14" s="227">
        <v>3355599.46</v>
      </c>
      <c r="C14" s="227">
        <v>0</v>
      </c>
      <c r="D14" s="153">
        <f t="shared" si="1"/>
        <v>3355599.46</v>
      </c>
      <c r="E14" s="231">
        <v>684647.43</v>
      </c>
      <c r="F14" s="231">
        <v>684647.43</v>
      </c>
      <c r="G14" s="153">
        <f t="shared" si="2"/>
        <v>2670952.0299999998</v>
      </c>
    </row>
    <row r="15" spans="1:7" s="224" customFormat="1" x14ac:dyDescent="0.25">
      <c r="A15" s="226" t="s">
        <v>600</v>
      </c>
      <c r="B15" s="227">
        <v>8715817.3800000008</v>
      </c>
      <c r="C15" s="227">
        <v>28925624.460000001</v>
      </c>
      <c r="D15" s="153">
        <f t="shared" si="1"/>
        <v>37641441.840000004</v>
      </c>
      <c r="E15" s="231">
        <v>3071389.32</v>
      </c>
      <c r="F15" s="231">
        <v>3071389.32</v>
      </c>
      <c r="G15" s="153">
        <f t="shared" si="2"/>
        <v>34570052.520000003</v>
      </c>
    </row>
    <row r="16" spans="1:7" s="224" customFormat="1" x14ac:dyDescent="0.25">
      <c r="A16" s="226" t="s">
        <v>601</v>
      </c>
      <c r="B16" s="227">
        <v>5417904.4699999997</v>
      </c>
      <c r="C16" s="227">
        <v>0</v>
      </c>
      <c r="D16" s="153">
        <f t="shared" si="1"/>
        <v>5417904.4699999997</v>
      </c>
      <c r="E16" s="231">
        <v>953763.29</v>
      </c>
      <c r="F16" s="231">
        <v>953763.29</v>
      </c>
      <c r="G16" s="153">
        <f t="shared" si="2"/>
        <v>4464141.18</v>
      </c>
    </row>
    <row r="17" spans="1:7" s="224" customFormat="1" x14ac:dyDescent="0.25">
      <c r="A17" s="226" t="s">
        <v>602</v>
      </c>
      <c r="B17" s="227">
        <v>44193062.460000001</v>
      </c>
      <c r="C17" s="227">
        <v>4000000</v>
      </c>
      <c r="D17" s="153">
        <f t="shared" si="1"/>
        <v>48193062.460000001</v>
      </c>
      <c r="E17" s="231">
        <v>9628428.0099999998</v>
      </c>
      <c r="F17" s="231">
        <v>9628428.0099999998</v>
      </c>
      <c r="G17" s="153">
        <f t="shared" si="2"/>
        <v>38564634.450000003</v>
      </c>
    </row>
    <row r="18" spans="1:7" s="224" customFormat="1" x14ac:dyDescent="0.25">
      <c r="A18" s="226" t="s">
        <v>603</v>
      </c>
      <c r="B18" s="227">
        <v>570436.48</v>
      </c>
      <c r="C18" s="227">
        <v>0</v>
      </c>
      <c r="D18" s="153">
        <f t="shared" si="1"/>
        <v>570436.48</v>
      </c>
      <c r="E18" s="231">
        <v>96434.42</v>
      </c>
      <c r="F18" s="231">
        <v>96434.42</v>
      </c>
      <c r="G18" s="153">
        <f t="shared" si="2"/>
        <v>474002.06</v>
      </c>
    </row>
    <row r="19" spans="1:7" s="224" customFormat="1" x14ac:dyDescent="0.25">
      <c r="A19" s="226" t="s">
        <v>604</v>
      </c>
      <c r="B19" s="227">
        <v>1401368.26</v>
      </c>
      <c r="C19" s="227">
        <v>0</v>
      </c>
      <c r="D19" s="153">
        <f t="shared" si="1"/>
        <v>1401368.26</v>
      </c>
      <c r="E19" s="231">
        <v>227481.57</v>
      </c>
      <c r="F19" s="231">
        <v>227481.57</v>
      </c>
      <c r="G19" s="153">
        <f t="shared" si="2"/>
        <v>1173886.69</v>
      </c>
    </row>
    <row r="20" spans="1:7" s="224" customFormat="1" x14ac:dyDescent="0.25">
      <c r="A20" s="226" t="s">
        <v>605</v>
      </c>
      <c r="B20" s="227">
        <v>3409788.52</v>
      </c>
      <c r="C20" s="227">
        <v>0</v>
      </c>
      <c r="D20" s="153">
        <f t="shared" si="1"/>
        <v>3409788.52</v>
      </c>
      <c r="E20" s="231">
        <v>727463.42</v>
      </c>
      <c r="F20" s="231">
        <v>727463.42</v>
      </c>
      <c r="G20" s="153">
        <f t="shared" si="2"/>
        <v>2682325.1</v>
      </c>
    </row>
    <row r="21" spans="1:7" s="224" customFormat="1" x14ac:dyDescent="0.25">
      <c r="A21" s="226" t="s">
        <v>606</v>
      </c>
      <c r="B21" s="227">
        <v>10041538.93</v>
      </c>
      <c r="C21" s="227">
        <v>0</v>
      </c>
      <c r="D21" s="153">
        <f t="shared" si="1"/>
        <v>10041538.93</v>
      </c>
      <c r="E21" s="231">
        <v>1222498.18</v>
      </c>
      <c r="F21" s="231">
        <v>1222498.18</v>
      </c>
      <c r="G21" s="153">
        <f t="shared" si="2"/>
        <v>8819040.75</v>
      </c>
    </row>
    <row r="22" spans="1:7" s="224" customFormat="1" x14ac:dyDescent="0.25">
      <c r="A22" s="226" t="s">
        <v>607</v>
      </c>
      <c r="B22" s="227">
        <v>2649656.33</v>
      </c>
      <c r="C22" s="227">
        <v>0</v>
      </c>
      <c r="D22" s="153">
        <f t="shared" si="1"/>
        <v>2649656.33</v>
      </c>
      <c r="E22" s="231">
        <v>505296.51</v>
      </c>
      <c r="F22" s="231">
        <v>505296.51</v>
      </c>
      <c r="G22" s="153">
        <f t="shared" si="2"/>
        <v>2144359.8200000003</v>
      </c>
    </row>
    <row r="23" spans="1:7" s="224" customFormat="1" x14ac:dyDescent="0.25">
      <c r="A23" s="226" t="s">
        <v>608</v>
      </c>
      <c r="B23" s="227">
        <v>3045695.2</v>
      </c>
      <c r="C23" s="227">
        <v>517</v>
      </c>
      <c r="D23" s="153">
        <f t="shared" si="1"/>
        <v>3046212.2</v>
      </c>
      <c r="E23" s="231">
        <v>410856.9</v>
      </c>
      <c r="F23" s="231">
        <v>410856.9</v>
      </c>
      <c r="G23" s="153">
        <f t="shared" si="2"/>
        <v>2635355.3000000003</v>
      </c>
    </row>
    <row r="24" spans="1:7" s="224" customFormat="1" x14ac:dyDescent="0.25">
      <c r="A24" s="226" t="s">
        <v>609</v>
      </c>
      <c r="B24" s="227">
        <v>2158176.12</v>
      </c>
      <c r="C24" s="227">
        <v>0</v>
      </c>
      <c r="D24" s="153">
        <f t="shared" si="1"/>
        <v>2158176.12</v>
      </c>
      <c r="E24" s="231">
        <v>234949.59</v>
      </c>
      <c r="F24" s="231">
        <v>234949.59</v>
      </c>
      <c r="G24" s="153">
        <f t="shared" si="2"/>
        <v>1923226.53</v>
      </c>
    </row>
    <row r="25" spans="1:7" s="224" customFormat="1" x14ac:dyDescent="0.25">
      <c r="A25" s="226" t="s">
        <v>610</v>
      </c>
      <c r="B25" s="227">
        <v>19861214.539999999</v>
      </c>
      <c r="C25" s="227">
        <v>193248.76</v>
      </c>
      <c r="D25" s="153">
        <f t="shared" si="1"/>
        <v>20054463.300000001</v>
      </c>
      <c r="E25" s="231">
        <v>3117645.6</v>
      </c>
      <c r="F25" s="231">
        <v>3117645.6</v>
      </c>
      <c r="G25" s="153">
        <f t="shared" si="2"/>
        <v>16936817.699999999</v>
      </c>
    </row>
    <row r="26" spans="1:7" s="224" customFormat="1" x14ac:dyDescent="0.25">
      <c r="A26" s="226" t="s">
        <v>611</v>
      </c>
      <c r="B26" s="227">
        <v>6334757.9199999999</v>
      </c>
      <c r="C26" s="227">
        <v>0</v>
      </c>
      <c r="D26" s="153">
        <f t="shared" si="1"/>
        <v>6334757.9199999999</v>
      </c>
      <c r="E26" s="231">
        <v>1231466.57</v>
      </c>
      <c r="F26" s="231">
        <v>1231466.57</v>
      </c>
      <c r="G26" s="153">
        <f t="shared" si="2"/>
        <v>5103291.3499999996</v>
      </c>
    </row>
    <row r="27" spans="1:7" s="224" customFormat="1" x14ac:dyDescent="0.25">
      <c r="A27" s="226" t="s">
        <v>612</v>
      </c>
      <c r="B27" s="227">
        <v>791809.18</v>
      </c>
      <c r="C27" s="227">
        <v>0</v>
      </c>
      <c r="D27" s="153">
        <f t="shared" si="1"/>
        <v>791809.18</v>
      </c>
      <c r="E27" s="231">
        <v>116582.43</v>
      </c>
      <c r="F27" s="231">
        <v>116582.43</v>
      </c>
      <c r="G27" s="153">
        <f t="shared" si="2"/>
        <v>675226.75</v>
      </c>
    </row>
    <row r="28" spans="1:7" s="224" customFormat="1" x14ac:dyDescent="0.25">
      <c r="A28" s="226" t="s">
        <v>613</v>
      </c>
      <c r="B28" s="227">
        <v>2680663.08</v>
      </c>
      <c r="C28" s="227">
        <v>0</v>
      </c>
      <c r="D28" s="153">
        <f t="shared" si="1"/>
        <v>2680663.08</v>
      </c>
      <c r="E28" s="231">
        <v>544171.18999999994</v>
      </c>
      <c r="F28" s="231">
        <v>544171.18999999994</v>
      </c>
      <c r="G28" s="153">
        <f t="shared" si="2"/>
        <v>2136491.89</v>
      </c>
    </row>
    <row r="29" spans="1:7" s="224" customFormat="1" x14ac:dyDescent="0.25">
      <c r="A29" s="226" t="s">
        <v>614</v>
      </c>
      <c r="B29" s="227">
        <v>4679540.09</v>
      </c>
      <c r="C29" s="227">
        <v>0</v>
      </c>
      <c r="D29" s="153">
        <f t="shared" si="1"/>
        <v>4679540.09</v>
      </c>
      <c r="E29" s="231">
        <v>936837.48</v>
      </c>
      <c r="F29" s="231">
        <v>936837.48</v>
      </c>
      <c r="G29" s="153">
        <f t="shared" si="2"/>
        <v>3742702.61</v>
      </c>
    </row>
    <row r="30" spans="1:7" s="224" customFormat="1" x14ac:dyDescent="0.25">
      <c r="A30" s="226" t="s">
        <v>615</v>
      </c>
      <c r="B30" s="227">
        <v>3727752.81</v>
      </c>
      <c r="C30" s="227">
        <v>805900</v>
      </c>
      <c r="D30" s="153">
        <f t="shared" si="1"/>
        <v>4533652.8100000005</v>
      </c>
      <c r="E30" s="231">
        <v>682377.19</v>
      </c>
      <c r="F30" s="231">
        <v>682377.19</v>
      </c>
      <c r="G30" s="153">
        <f t="shared" si="2"/>
        <v>3851275.6200000006</v>
      </c>
    </row>
    <row r="31" spans="1:7" s="224" customFormat="1" x14ac:dyDescent="0.25">
      <c r="A31" s="226" t="s">
        <v>616</v>
      </c>
      <c r="B31" s="227">
        <v>1479477.16</v>
      </c>
      <c r="C31" s="227">
        <v>100000</v>
      </c>
      <c r="D31" s="153">
        <f t="shared" si="1"/>
        <v>1579477.16</v>
      </c>
      <c r="E31" s="231">
        <v>137673.82999999999</v>
      </c>
      <c r="F31" s="231">
        <v>137673.82999999999</v>
      </c>
      <c r="G31" s="153">
        <f t="shared" si="2"/>
        <v>1441803.3299999998</v>
      </c>
    </row>
    <row r="32" spans="1:7" x14ac:dyDescent="0.25">
      <c r="A32" s="226" t="s">
        <v>617</v>
      </c>
      <c r="B32" s="227">
        <v>17216929.210000001</v>
      </c>
      <c r="C32" s="227">
        <v>0</v>
      </c>
      <c r="D32" s="153">
        <f t="shared" si="1"/>
        <v>17216929.210000001</v>
      </c>
      <c r="E32" s="231">
        <v>628085.68999999994</v>
      </c>
      <c r="F32" s="231">
        <v>628085.68999999994</v>
      </c>
      <c r="G32" s="153">
        <f t="shared" si="2"/>
        <v>16588843.520000001</v>
      </c>
    </row>
    <row r="33" spans="1:7" x14ac:dyDescent="0.25">
      <c r="A33" s="226" t="s">
        <v>618</v>
      </c>
      <c r="B33" s="227">
        <v>6551959.5899999999</v>
      </c>
      <c r="C33" s="227">
        <v>0</v>
      </c>
      <c r="D33" s="153">
        <f t="shared" si="1"/>
        <v>6551959.5899999999</v>
      </c>
      <c r="E33" s="231">
        <v>1347191.62</v>
      </c>
      <c r="F33" s="231">
        <v>1347191.62</v>
      </c>
      <c r="G33" s="153">
        <f t="shared" si="2"/>
        <v>5204767.97</v>
      </c>
    </row>
    <row r="34" spans="1:7" x14ac:dyDescent="0.25">
      <c r="A34" s="226" t="s">
        <v>619</v>
      </c>
      <c r="B34" s="227">
        <v>495791.85</v>
      </c>
      <c r="C34" s="227">
        <v>0</v>
      </c>
      <c r="D34" s="153">
        <f t="shared" si="1"/>
        <v>495791.85</v>
      </c>
      <c r="E34" s="231">
        <v>89437.84</v>
      </c>
      <c r="F34" s="231">
        <v>89437.84</v>
      </c>
      <c r="G34" s="153">
        <f t="shared" si="2"/>
        <v>406354.01</v>
      </c>
    </row>
    <row r="35" spans="1:7" x14ac:dyDescent="0.25">
      <c r="A35" s="226" t="s">
        <v>620</v>
      </c>
      <c r="B35" s="227">
        <v>626868.27</v>
      </c>
      <c r="C35" s="227">
        <v>0</v>
      </c>
      <c r="D35" s="153">
        <f t="shared" si="1"/>
        <v>626868.27</v>
      </c>
      <c r="E35" s="231">
        <v>115398.62</v>
      </c>
      <c r="F35" s="231">
        <v>115398.62</v>
      </c>
      <c r="G35" s="153">
        <f t="shared" si="2"/>
        <v>511469.65</v>
      </c>
    </row>
    <row r="36" spans="1:7" x14ac:dyDescent="0.25">
      <c r="A36" s="226" t="s">
        <v>621</v>
      </c>
      <c r="B36" s="227">
        <v>4635802.58</v>
      </c>
      <c r="C36" s="227">
        <v>0</v>
      </c>
      <c r="D36" s="153">
        <f t="shared" si="1"/>
        <v>4635802.58</v>
      </c>
      <c r="E36" s="231">
        <v>923462.5</v>
      </c>
      <c r="F36" s="231">
        <v>923462.5</v>
      </c>
      <c r="G36" s="153">
        <f t="shared" si="2"/>
        <v>3712340.08</v>
      </c>
    </row>
    <row r="37" spans="1:7" x14ac:dyDescent="0.25">
      <c r="A37" s="30" t="s">
        <v>154</v>
      </c>
      <c r="B37" s="48"/>
      <c r="C37" s="48"/>
      <c r="D37" s="48"/>
      <c r="E37" s="48"/>
      <c r="F37" s="48"/>
      <c r="G37" s="48"/>
    </row>
    <row r="38" spans="1:7" x14ac:dyDescent="0.25">
      <c r="A38" s="3" t="s">
        <v>391</v>
      </c>
      <c r="B38" s="165">
        <f>SUM(B39:B52)</f>
        <v>239083794.00000003</v>
      </c>
      <c r="C38" s="165">
        <f t="shared" ref="C38:G38" si="3">SUM(C39:C52)</f>
        <v>46257358.75</v>
      </c>
      <c r="D38" s="165">
        <f t="shared" si="3"/>
        <v>285341152.75</v>
      </c>
      <c r="E38" s="165">
        <f t="shared" si="3"/>
        <v>48726410.140000008</v>
      </c>
      <c r="F38" s="165">
        <f t="shared" si="3"/>
        <v>48664434.030000009</v>
      </c>
      <c r="G38" s="165">
        <f t="shared" si="3"/>
        <v>236614742.61000001</v>
      </c>
    </row>
    <row r="39" spans="1:7" x14ac:dyDescent="0.25">
      <c r="A39" s="232" t="s">
        <v>595</v>
      </c>
      <c r="B39" s="228">
        <v>7000000</v>
      </c>
      <c r="C39" s="228">
        <v>0</v>
      </c>
      <c r="D39" s="153">
        <f>B39+C39</f>
        <v>7000000</v>
      </c>
      <c r="E39" s="228">
        <v>4200000</v>
      </c>
      <c r="F39" s="228">
        <v>4200000</v>
      </c>
      <c r="G39" s="153">
        <f t="shared" ref="G39:G52" si="4">D39-E39</f>
        <v>2800000</v>
      </c>
    </row>
    <row r="40" spans="1:7" s="230" customFormat="1" x14ac:dyDescent="0.25">
      <c r="A40" s="232" t="s">
        <v>597</v>
      </c>
      <c r="B40" s="228">
        <v>3476463.72</v>
      </c>
      <c r="C40" s="228">
        <v>2826363.52</v>
      </c>
      <c r="D40" s="153">
        <f t="shared" ref="D40:D52" si="5">B40+C40</f>
        <v>6302827.2400000002</v>
      </c>
      <c r="E40" s="228">
        <v>0</v>
      </c>
      <c r="F40" s="228">
        <v>0</v>
      </c>
      <c r="G40" s="153">
        <f t="shared" si="4"/>
        <v>6302827.2400000002</v>
      </c>
    </row>
    <row r="41" spans="1:7" s="230" customFormat="1" x14ac:dyDescent="0.25">
      <c r="A41" s="232" t="s">
        <v>599</v>
      </c>
      <c r="B41" s="228">
        <v>10905983.09</v>
      </c>
      <c r="C41" s="228">
        <v>500</v>
      </c>
      <c r="D41" s="153">
        <f t="shared" si="5"/>
        <v>10906483.09</v>
      </c>
      <c r="E41" s="228">
        <v>704535.96</v>
      </c>
      <c r="F41" s="228">
        <v>642559.85</v>
      </c>
      <c r="G41" s="153">
        <f t="shared" si="4"/>
        <v>10201947.129999999</v>
      </c>
    </row>
    <row r="42" spans="1:7" s="230" customFormat="1" x14ac:dyDescent="0.25">
      <c r="A42" s="232" t="s">
        <v>600</v>
      </c>
      <c r="B42" s="228">
        <v>135061300</v>
      </c>
      <c r="C42" s="228">
        <v>34798131.969999999</v>
      </c>
      <c r="D42" s="153">
        <f t="shared" si="5"/>
        <v>169859431.97</v>
      </c>
      <c r="E42" s="228">
        <v>32021686.350000001</v>
      </c>
      <c r="F42" s="228">
        <v>32021686.350000001</v>
      </c>
      <c r="G42" s="153">
        <f t="shared" si="4"/>
        <v>137837745.62</v>
      </c>
    </row>
    <row r="43" spans="1:7" s="230" customFormat="1" x14ac:dyDescent="0.25">
      <c r="A43" s="232" t="s">
        <v>601</v>
      </c>
      <c r="B43" s="228">
        <v>617116.34</v>
      </c>
      <c r="C43" s="228">
        <v>1564476.1</v>
      </c>
      <c r="D43" s="153">
        <f t="shared" si="5"/>
        <v>2181592.44</v>
      </c>
      <c r="E43" s="228">
        <v>55566.01</v>
      </c>
      <c r="F43" s="228">
        <v>55566.01</v>
      </c>
      <c r="G43" s="153">
        <f t="shared" si="4"/>
        <v>2126026.4300000002</v>
      </c>
    </row>
    <row r="44" spans="1:7" s="230" customFormat="1" x14ac:dyDescent="0.25">
      <c r="A44" s="232" t="s">
        <v>602</v>
      </c>
      <c r="B44" s="228">
        <v>23343104.329999998</v>
      </c>
      <c r="C44" s="228">
        <v>2259312.1800000002</v>
      </c>
      <c r="D44" s="153">
        <f t="shared" si="5"/>
        <v>25602416.509999998</v>
      </c>
      <c r="E44" s="228">
        <v>3878621.31</v>
      </c>
      <c r="F44" s="228">
        <v>3878621.31</v>
      </c>
      <c r="G44" s="153">
        <f t="shared" si="4"/>
        <v>21723795.199999999</v>
      </c>
    </row>
    <row r="45" spans="1:7" s="230" customFormat="1" x14ac:dyDescent="0.25">
      <c r="A45" s="232" t="s">
        <v>605</v>
      </c>
      <c r="B45" s="228">
        <v>10211381.52</v>
      </c>
      <c r="C45" s="228">
        <v>-1780759.02</v>
      </c>
      <c r="D45" s="153">
        <f t="shared" si="5"/>
        <v>8430622.5</v>
      </c>
      <c r="E45" s="228">
        <v>565609.81999999995</v>
      </c>
      <c r="F45" s="228">
        <v>565609.81999999995</v>
      </c>
      <c r="G45" s="153">
        <f t="shared" si="4"/>
        <v>7865012.6799999997</v>
      </c>
    </row>
    <row r="46" spans="1:7" x14ac:dyDescent="0.25">
      <c r="A46" s="232" t="s">
        <v>606</v>
      </c>
      <c r="B46" s="228">
        <v>0</v>
      </c>
      <c r="C46" s="228">
        <v>80000</v>
      </c>
      <c r="D46" s="153">
        <f t="shared" si="5"/>
        <v>80000</v>
      </c>
      <c r="E46" s="228">
        <v>80000</v>
      </c>
      <c r="F46" s="228">
        <v>80000</v>
      </c>
      <c r="G46" s="153">
        <f t="shared" si="4"/>
        <v>0</v>
      </c>
    </row>
    <row r="47" spans="1:7" x14ac:dyDescent="0.25">
      <c r="A47" s="232" t="s">
        <v>607</v>
      </c>
      <c r="B47" s="228">
        <v>739000</v>
      </c>
      <c r="C47" s="228">
        <v>0</v>
      </c>
      <c r="D47" s="153">
        <f t="shared" si="5"/>
        <v>739000</v>
      </c>
      <c r="E47" s="228">
        <v>80228.479999999996</v>
      </c>
      <c r="F47" s="228">
        <v>80228.479999999996</v>
      </c>
      <c r="G47" s="153">
        <f t="shared" si="4"/>
        <v>658771.52</v>
      </c>
    </row>
    <row r="48" spans="1:7" x14ac:dyDescent="0.25">
      <c r="A48" s="232" t="s">
        <v>610</v>
      </c>
      <c r="B48" s="228">
        <v>37614500</v>
      </c>
      <c r="C48" s="228">
        <v>6459334</v>
      </c>
      <c r="D48" s="153">
        <f t="shared" si="5"/>
        <v>44073834</v>
      </c>
      <c r="E48" s="228">
        <v>6795491.6299999999</v>
      </c>
      <c r="F48" s="228">
        <v>6795491.6299999999</v>
      </c>
      <c r="G48" s="153">
        <f t="shared" si="4"/>
        <v>37278342.369999997</v>
      </c>
    </row>
    <row r="49" spans="1:7" x14ac:dyDescent="0.25">
      <c r="A49" s="232" t="s">
        <v>611</v>
      </c>
      <c r="B49" s="228">
        <v>1144132</v>
      </c>
      <c r="C49" s="228">
        <v>0</v>
      </c>
      <c r="D49" s="153">
        <f t="shared" si="5"/>
        <v>1144132</v>
      </c>
      <c r="E49" s="228">
        <v>100991.74</v>
      </c>
      <c r="F49" s="228">
        <v>100991.74</v>
      </c>
      <c r="G49" s="153">
        <f t="shared" si="4"/>
        <v>1043140.26</v>
      </c>
    </row>
    <row r="50" spans="1:7" x14ac:dyDescent="0.25">
      <c r="A50" s="232" t="s">
        <v>614</v>
      </c>
      <c r="B50" s="228">
        <v>1500000</v>
      </c>
      <c r="C50" s="228">
        <v>0</v>
      </c>
      <c r="D50" s="153">
        <f t="shared" si="5"/>
        <v>1500000</v>
      </c>
      <c r="E50" s="228">
        <v>0</v>
      </c>
      <c r="F50" s="228">
        <v>0</v>
      </c>
      <c r="G50" s="153">
        <f t="shared" si="4"/>
        <v>1500000</v>
      </c>
    </row>
    <row r="51" spans="1:7" x14ac:dyDescent="0.25">
      <c r="A51" s="232" t="s">
        <v>615</v>
      </c>
      <c r="B51" s="228">
        <v>0</v>
      </c>
      <c r="C51" s="228">
        <v>50000</v>
      </c>
      <c r="D51" s="153">
        <f t="shared" si="5"/>
        <v>50000</v>
      </c>
      <c r="E51" s="228">
        <v>0</v>
      </c>
      <c r="F51" s="228">
        <v>0</v>
      </c>
      <c r="G51" s="153">
        <f t="shared" si="4"/>
        <v>50000</v>
      </c>
    </row>
    <row r="52" spans="1:7" x14ac:dyDescent="0.25">
      <c r="A52" s="232" t="s">
        <v>618</v>
      </c>
      <c r="B52" s="228">
        <v>7470813</v>
      </c>
      <c r="C52" s="228">
        <v>0</v>
      </c>
      <c r="D52" s="153">
        <f t="shared" si="5"/>
        <v>7470813</v>
      </c>
      <c r="E52" s="228">
        <v>243678.84</v>
      </c>
      <c r="F52" s="228">
        <v>243678.84</v>
      </c>
      <c r="G52" s="153">
        <f t="shared" si="4"/>
        <v>7227134.1600000001</v>
      </c>
    </row>
    <row r="53" spans="1:7" x14ac:dyDescent="0.25">
      <c r="A53" s="30" t="s">
        <v>154</v>
      </c>
      <c r="B53" s="48"/>
      <c r="C53" s="48"/>
      <c r="D53" s="48"/>
      <c r="E53" s="167"/>
      <c r="F53" s="167"/>
      <c r="G53" s="48"/>
    </row>
    <row r="54" spans="1:7" x14ac:dyDescent="0.25">
      <c r="A54" s="3" t="s">
        <v>387</v>
      </c>
      <c r="B54" s="165">
        <f t="shared" ref="B54:G54" si="6">SUM(B38,B9)</f>
        <v>470497481.00000006</v>
      </c>
      <c r="C54" s="165">
        <f t="shared" si="6"/>
        <v>102839982.49000001</v>
      </c>
      <c r="D54" s="165">
        <f t="shared" si="6"/>
        <v>573337463.49000001</v>
      </c>
      <c r="E54" s="165">
        <f t="shared" si="6"/>
        <v>86053100.75</v>
      </c>
      <c r="F54" s="165">
        <f t="shared" si="6"/>
        <v>85991124.640000015</v>
      </c>
      <c r="G54" s="165">
        <f t="shared" si="6"/>
        <v>487284362.74000007</v>
      </c>
    </row>
    <row r="55" spans="1:7" x14ac:dyDescent="0.25">
      <c r="A55" s="54"/>
      <c r="B55" s="54"/>
      <c r="C55" s="54"/>
      <c r="D55" s="54"/>
      <c r="E55" s="54"/>
      <c r="F55" s="54"/>
      <c r="G55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3:G5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3:G54 B9:G9 D10:D36 G10:G36 B37:G38 D39:D52 G39:G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8" t="s">
        <v>392</v>
      </c>
      <c r="B1" s="269"/>
      <c r="C1" s="269"/>
      <c r="D1" s="269"/>
      <c r="E1" s="269"/>
      <c r="F1" s="269"/>
      <c r="G1" s="269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393</v>
      </c>
      <c r="B3" s="112"/>
      <c r="C3" s="112"/>
      <c r="D3" s="112"/>
      <c r="E3" s="112"/>
      <c r="F3" s="112"/>
      <c r="G3" s="113"/>
    </row>
    <row r="4" spans="1:7" x14ac:dyDescent="0.25">
      <c r="A4" s="111" t="s">
        <v>394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Marzo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3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257" t="s">
        <v>7</v>
      </c>
      <c r="B7" s="265" t="s">
        <v>306</v>
      </c>
      <c r="C7" s="266"/>
      <c r="D7" s="266"/>
      <c r="E7" s="266"/>
      <c r="F7" s="267"/>
      <c r="G7" s="261" t="s">
        <v>395</v>
      </c>
    </row>
    <row r="8" spans="1:7" ht="30" x14ac:dyDescent="0.25">
      <c r="A8" s="258"/>
      <c r="B8" s="25" t="s">
        <v>308</v>
      </c>
      <c r="C8" s="7" t="s">
        <v>396</v>
      </c>
      <c r="D8" s="25" t="s">
        <v>310</v>
      </c>
      <c r="E8" s="25" t="s">
        <v>194</v>
      </c>
      <c r="F8" s="31" t="s">
        <v>211</v>
      </c>
      <c r="G8" s="260"/>
    </row>
    <row r="9" spans="1:7" ht="16.5" customHeight="1" x14ac:dyDescent="0.25">
      <c r="A9" s="26" t="s">
        <v>397</v>
      </c>
      <c r="B9" s="213">
        <f>SUM(B10,B19,B27,B37)</f>
        <v>231413687</v>
      </c>
      <c r="C9" s="213">
        <f t="shared" ref="C9:G9" si="0">SUM(C10,C19,C27,C37)</f>
        <v>56582623.739999995</v>
      </c>
      <c r="D9" s="213">
        <f t="shared" si="0"/>
        <v>287996310.74000001</v>
      </c>
      <c r="E9" s="213">
        <f t="shared" si="0"/>
        <v>37326690.609999992</v>
      </c>
      <c r="F9" s="213">
        <f t="shared" si="0"/>
        <v>37326690.609999992</v>
      </c>
      <c r="G9" s="213">
        <f t="shared" si="0"/>
        <v>250669620.13</v>
      </c>
    </row>
    <row r="10" spans="1:7" ht="15" customHeight="1" x14ac:dyDescent="0.25">
      <c r="A10" s="57" t="s">
        <v>398</v>
      </c>
      <c r="B10" s="120">
        <f>SUM(B11:B18)</f>
        <v>157968512.31</v>
      </c>
      <c r="C10" s="120">
        <f t="shared" ref="C10:G10" si="1">SUM(C11:C18)</f>
        <v>26557333.52</v>
      </c>
      <c r="D10" s="120">
        <f t="shared" si="1"/>
        <v>184525845.83000001</v>
      </c>
      <c r="E10" s="120">
        <f t="shared" si="1"/>
        <v>23557769.559999999</v>
      </c>
      <c r="F10" s="120">
        <f t="shared" si="1"/>
        <v>23557769.559999999</v>
      </c>
      <c r="G10" s="120">
        <f t="shared" si="1"/>
        <v>160968076.27000001</v>
      </c>
    </row>
    <row r="11" spans="1:7" x14ac:dyDescent="0.25">
      <c r="A11" s="76" t="s">
        <v>399</v>
      </c>
      <c r="B11" s="229">
        <v>0</v>
      </c>
      <c r="C11" s="229">
        <v>0</v>
      </c>
      <c r="D11" s="120">
        <f>B11+C11</f>
        <v>0</v>
      </c>
      <c r="E11" s="229">
        <v>0</v>
      </c>
      <c r="F11" s="229">
        <v>0</v>
      </c>
      <c r="G11" s="120">
        <f>D11-E11</f>
        <v>0</v>
      </c>
    </row>
    <row r="12" spans="1:7" x14ac:dyDescent="0.25">
      <c r="A12" s="76" t="s">
        <v>400</v>
      </c>
      <c r="B12" s="233">
        <v>1287601.03</v>
      </c>
      <c r="C12" s="233">
        <v>0</v>
      </c>
      <c r="D12" s="120">
        <f t="shared" ref="D12:D28" si="2">B12+C12</f>
        <v>1287601.03</v>
      </c>
      <c r="E12" s="233">
        <v>206020.27</v>
      </c>
      <c r="F12" s="233">
        <v>206020.27</v>
      </c>
      <c r="G12" s="120">
        <f t="shared" ref="G12:G18" si="3">D12-E12</f>
        <v>1081580.76</v>
      </c>
    </row>
    <row r="13" spans="1:7" x14ac:dyDescent="0.25">
      <c r="A13" s="76" t="s">
        <v>401</v>
      </c>
      <c r="B13" s="233">
        <v>67140554.090000004</v>
      </c>
      <c r="C13" s="233">
        <v>-296765.76</v>
      </c>
      <c r="D13" s="120">
        <f t="shared" si="2"/>
        <v>66843788.330000006</v>
      </c>
      <c r="E13" s="233">
        <v>7233489.5499999998</v>
      </c>
      <c r="F13" s="233">
        <v>7233489.5499999998</v>
      </c>
      <c r="G13" s="120">
        <f t="shared" si="3"/>
        <v>59610298.780000009</v>
      </c>
    </row>
    <row r="14" spans="1:7" x14ac:dyDescent="0.25">
      <c r="A14" s="76" t="s">
        <v>402</v>
      </c>
      <c r="B14" s="229">
        <v>0</v>
      </c>
      <c r="C14" s="229">
        <v>0</v>
      </c>
      <c r="D14" s="120">
        <f t="shared" si="2"/>
        <v>0</v>
      </c>
      <c r="E14" s="229">
        <v>0</v>
      </c>
      <c r="F14" s="229">
        <v>0</v>
      </c>
      <c r="G14" s="120">
        <f t="shared" si="3"/>
        <v>0</v>
      </c>
    </row>
    <row r="15" spans="1:7" x14ac:dyDescent="0.25">
      <c r="A15" s="76" t="s">
        <v>403</v>
      </c>
      <c r="B15" s="233">
        <v>23940911.109999999</v>
      </c>
      <c r="C15" s="233">
        <v>22847599.280000001</v>
      </c>
      <c r="D15" s="120">
        <f t="shared" si="2"/>
        <v>46788510.390000001</v>
      </c>
      <c r="E15" s="233">
        <v>1577944.05</v>
      </c>
      <c r="F15" s="233">
        <v>1577944.05</v>
      </c>
      <c r="G15" s="120">
        <f t="shared" si="3"/>
        <v>45210566.340000004</v>
      </c>
    </row>
    <row r="16" spans="1:7" x14ac:dyDescent="0.25">
      <c r="A16" s="76" t="s">
        <v>404</v>
      </c>
      <c r="B16" s="229">
        <v>0</v>
      </c>
      <c r="C16" s="229">
        <v>0</v>
      </c>
      <c r="D16" s="120">
        <f t="shared" si="2"/>
        <v>0</v>
      </c>
      <c r="E16" s="229">
        <v>0</v>
      </c>
      <c r="F16" s="229">
        <v>0</v>
      </c>
      <c r="G16" s="120">
        <f t="shared" si="3"/>
        <v>0</v>
      </c>
    </row>
    <row r="17" spans="1:7" x14ac:dyDescent="0.25">
      <c r="A17" s="76" t="s">
        <v>405</v>
      </c>
      <c r="B17" s="233">
        <v>50745022.049999997</v>
      </c>
      <c r="C17" s="233">
        <v>4000000</v>
      </c>
      <c r="D17" s="120">
        <f t="shared" si="2"/>
        <v>54745022.049999997</v>
      </c>
      <c r="E17" s="233">
        <v>10975619.630000001</v>
      </c>
      <c r="F17" s="233">
        <v>10975619.630000001</v>
      </c>
      <c r="G17" s="120">
        <f t="shared" si="3"/>
        <v>43769402.419999994</v>
      </c>
    </row>
    <row r="18" spans="1:7" x14ac:dyDescent="0.25">
      <c r="A18" s="76" t="s">
        <v>406</v>
      </c>
      <c r="B18" s="233">
        <v>14854424.029999999</v>
      </c>
      <c r="C18" s="233">
        <v>6500</v>
      </c>
      <c r="D18" s="120">
        <f t="shared" si="2"/>
        <v>14860924.029999999</v>
      </c>
      <c r="E18" s="236">
        <v>3564696.06</v>
      </c>
      <c r="F18" s="236">
        <v>3564696.06</v>
      </c>
      <c r="G18" s="120">
        <f t="shared" si="3"/>
        <v>11296227.969999999</v>
      </c>
    </row>
    <row r="19" spans="1:7" x14ac:dyDescent="0.25">
      <c r="A19" s="57" t="s">
        <v>407</v>
      </c>
      <c r="B19" s="120">
        <f>SUM(B20:B26)</f>
        <v>60722972.680000007</v>
      </c>
      <c r="C19" s="120">
        <f t="shared" ref="C19:G19" si="4">SUM(C20:C26)</f>
        <v>30025290.219999999</v>
      </c>
      <c r="D19" s="120">
        <f t="shared" si="4"/>
        <v>90748262.900000006</v>
      </c>
      <c r="E19" s="120">
        <f t="shared" si="4"/>
        <v>12002251.68</v>
      </c>
      <c r="F19" s="120">
        <f t="shared" si="4"/>
        <v>12002251.68</v>
      </c>
      <c r="G19" s="120">
        <f t="shared" si="4"/>
        <v>78746011.220000014</v>
      </c>
    </row>
    <row r="20" spans="1:7" x14ac:dyDescent="0.25">
      <c r="A20" s="76" t="s">
        <v>408</v>
      </c>
      <c r="B20" s="233">
        <v>6334757.9199999999</v>
      </c>
      <c r="C20" s="233">
        <v>0</v>
      </c>
      <c r="D20" s="120">
        <f t="shared" si="2"/>
        <v>6334757.9199999999</v>
      </c>
      <c r="E20" s="238">
        <v>1231466.57</v>
      </c>
      <c r="F20" s="238">
        <v>1231466.57</v>
      </c>
      <c r="G20" s="229">
        <v>5103291.3499999996</v>
      </c>
    </row>
    <row r="21" spans="1:7" x14ac:dyDescent="0.25">
      <c r="A21" s="76" t="s">
        <v>409</v>
      </c>
      <c r="B21" s="233">
        <v>40054381.240000002</v>
      </c>
      <c r="C21" s="233">
        <v>29118873.219999999</v>
      </c>
      <c r="D21" s="120">
        <f t="shared" si="2"/>
        <v>69173254.460000008</v>
      </c>
      <c r="E21" s="238">
        <v>8375558.1399999997</v>
      </c>
      <c r="F21" s="238">
        <v>8375558.1399999997</v>
      </c>
      <c r="G21" s="229">
        <v>60797696.320000008</v>
      </c>
    </row>
    <row r="22" spans="1:7" x14ac:dyDescent="0.25">
      <c r="A22" s="76" t="s">
        <v>410</v>
      </c>
      <c r="B22" s="233">
        <v>1479477.16</v>
      </c>
      <c r="C22" s="233">
        <v>100000</v>
      </c>
      <c r="D22" s="120">
        <f t="shared" si="2"/>
        <v>1579477.16</v>
      </c>
      <c r="E22" s="238">
        <v>137673.82999999999</v>
      </c>
      <c r="F22" s="238">
        <v>137673.82999999999</v>
      </c>
      <c r="G22" s="229">
        <v>1441803.3299999998</v>
      </c>
    </row>
    <row r="23" spans="1:7" x14ac:dyDescent="0.25">
      <c r="A23" s="76" t="s">
        <v>411</v>
      </c>
      <c r="B23" s="233">
        <v>8174816.2699999996</v>
      </c>
      <c r="C23" s="233">
        <v>806417</v>
      </c>
      <c r="D23" s="120">
        <f t="shared" si="2"/>
        <v>8981233.2699999996</v>
      </c>
      <c r="E23" s="238">
        <v>1320715.6599999999</v>
      </c>
      <c r="F23" s="238">
        <v>1320715.6599999999</v>
      </c>
      <c r="G23" s="229">
        <v>7660517.6099999994</v>
      </c>
    </row>
    <row r="24" spans="1:7" x14ac:dyDescent="0.25">
      <c r="A24" s="76" t="s">
        <v>412</v>
      </c>
      <c r="B24" s="233">
        <v>4679540.09</v>
      </c>
      <c r="C24" s="233">
        <v>0</v>
      </c>
      <c r="D24" s="120">
        <f t="shared" si="2"/>
        <v>4679540.09</v>
      </c>
      <c r="E24" s="238">
        <v>936837.48</v>
      </c>
      <c r="F24" s="238">
        <v>936837.48</v>
      </c>
      <c r="G24" s="229">
        <v>3742702.61</v>
      </c>
    </row>
    <row r="25" spans="1:7" x14ac:dyDescent="0.25">
      <c r="A25" s="76" t="s">
        <v>413</v>
      </c>
      <c r="B25" s="229">
        <v>0</v>
      </c>
      <c r="C25" s="229">
        <v>0</v>
      </c>
      <c r="D25" s="120">
        <f t="shared" si="2"/>
        <v>0</v>
      </c>
      <c r="E25" s="237">
        <v>0</v>
      </c>
      <c r="F25" s="237">
        <v>0</v>
      </c>
      <c r="G25" s="229">
        <v>0</v>
      </c>
    </row>
    <row r="26" spans="1:7" x14ac:dyDescent="0.25">
      <c r="A26" s="76" t="s">
        <v>414</v>
      </c>
      <c r="B26" s="229">
        <v>0</v>
      </c>
      <c r="C26" s="229">
        <v>0</v>
      </c>
      <c r="D26" s="120">
        <f t="shared" si="2"/>
        <v>0</v>
      </c>
      <c r="E26" s="237">
        <v>0</v>
      </c>
      <c r="F26" s="237">
        <v>0</v>
      </c>
      <c r="G26" s="243">
        <v>0</v>
      </c>
    </row>
    <row r="27" spans="1:7" x14ac:dyDescent="0.25">
      <c r="A27" s="57" t="s">
        <v>415</v>
      </c>
      <c r="B27" s="120">
        <f>SUM(B28:B36)</f>
        <v>12722202.01</v>
      </c>
      <c r="C27" s="120">
        <f t="shared" ref="C27:G27" si="5">SUM(C28:C36)</f>
        <v>0</v>
      </c>
      <c r="D27" s="120">
        <f t="shared" si="5"/>
        <v>12722202.01</v>
      </c>
      <c r="E27" s="120">
        <f t="shared" si="5"/>
        <v>1766669.37</v>
      </c>
      <c r="F27" s="120">
        <f t="shared" si="5"/>
        <v>1766669.37</v>
      </c>
      <c r="G27" s="120">
        <f t="shared" si="5"/>
        <v>10955532.640000001</v>
      </c>
    </row>
    <row r="28" spans="1:7" x14ac:dyDescent="0.25">
      <c r="A28" s="79" t="s">
        <v>416</v>
      </c>
      <c r="B28" s="233">
        <v>12722202.01</v>
      </c>
      <c r="C28" s="120">
        <v>0</v>
      </c>
      <c r="D28" s="120">
        <f t="shared" si="2"/>
        <v>12722202.01</v>
      </c>
      <c r="E28" s="239">
        <v>1766669.37</v>
      </c>
      <c r="F28" s="239">
        <v>1766669.37</v>
      </c>
      <c r="G28" s="244">
        <v>10955532.640000001</v>
      </c>
    </row>
    <row r="29" spans="1:7" x14ac:dyDescent="0.25">
      <c r="A29" s="76" t="s">
        <v>417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25">
      <c r="A30" s="76" t="s">
        <v>418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25">
      <c r="A31" s="76" t="s">
        <v>419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25">
      <c r="A32" s="76" t="s">
        <v>420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45" customHeight="1" x14ac:dyDescent="0.25">
      <c r="A33" s="76" t="s">
        <v>421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45" customHeight="1" x14ac:dyDescent="0.25">
      <c r="A34" s="76" t="s">
        <v>422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ht="14.45" customHeight="1" x14ac:dyDescent="0.25">
      <c r="A35" s="76" t="s">
        <v>423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45" customHeight="1" x14ac:dyDescent="0.25">
      <c r="A36" s="76" t="s">
        <v>424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45" customHeight="1" x14ac:dyDescent="0.25">
      <c r="A37" s="58" t="s">
        <v>425</v>
      </c>
      <c r="B37" s="120">
        <f>SUM(B38:B41)</f>
        <v>0</v>
      </c>
      <c r="C37" s="120">
        <f t="shared" ref="C37:G37" si="6">SUM(C38:C41)</f>
        <v>0</v>
      </c>
      <c r="D37" s="120">
        <f t="shared" si="6"/>
        <v>0</v>
      </c>
      <c r="E37" s="120">
        <f t="shared" si="6"/>
        <v>0</v>
      </c>
      <c r="F37" s="120">
        <f t="shared" si="6"/>
        <v>0</v>
      </c>
      <c r="G37" s="120">
        <f t="shared" si="6"/>
        <v>0</v>
      </c>
    </row>
    <row r="38" spans="1:7" x14ac:dyDescent="0.25">
      <c r="A38" s="79" t="s">
        <v>426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ht="30" x14ac:dyDescent="0.25">
      <c r="A39" s="79" t="s">
        <v>427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25">
      <c r="A40" s="79" t="s">
        <v>428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25">
      <c r="A41" s="79" t="s">
        <v>429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430</v>
      </c>
      <c r="B43" s="165">
        <f>SUM(B44,B53,B61,B71)</f>
        <v>239083794</v>
      </c>
      <c r="C43" s="165">
        <f t="shared" ref="C43:G43" si="7">SUM(C44,C53,C61,C71)</f>
        <v>46257358.75</v>
      </c>
      <c r="D43" s="165">
        <f t="shared" si="7"/>
        <v>285341152.75</v>
      </c>
      <c r="E43" s="165">
        <f t="shared" si="7"/>
        <v>48726410.140000001</v>
      </c>
      <c r="F43" s="165">
        <f t="shared" si="7"/>
        <v>48664434.030000001</v>
      </c>
      <c r="G43" s="165">
        <f t="shared" si="7"/>
        <v>236614742.61000001</v>
      </c>
    </row>
    <row r="44" spans="1:7" x14ac:dyDescent="0.25">
      <c r="A44" s="57" t="s">
        <v>398</v>
      </c>
      <c r="B44" s="120">
        <f>SUM(B45:B52)</f>
        <v>52196364.140000001</v>
      </c>
      <c r="C44" s="120">
        <f t="shared" ref="C44:G44" si="8">SUM(C45:C52)</f>
        <v>5086175.7</v>
      </c>
      <c r="D44" s="120">
        <f t="shared" si="8"/>
        <v>57282539.839999996</v>
      </c>
      <c r="E44" s="120">
        <f t="shared" si="8"/>
        <v>9026836.1099999994</v>
      </c>
      <c r="F44" s="120">
        <f t="shared" si="8"/>
        <v>8964860</v>
      </c>
      <c r="G44" s="120">
        <f t="shared" si="8"/>
        <v>48255703.729999997</v>
      </c>
    </row>
    <row r="45" spans="1:7" x14ac:dyDescent="0.25">
      <c r="A45" s="79" t="s">
        <v>399</v>
      </c>
      <c r="B45" s="229">
        <v>0</v>
      </c>
      <c r="C45" s="229">
        <v>0</v>
      </c>
      <c r="D45" s="120">
        <f t="shared" ref="D45:D62" si="9">B45+C45</f>
        <v>0</v>
      </c>
      <c r="E45" s="229">
        <v>0</v>
      </c>
      <c r="F45" s="229">
        <v>0</v>
      </c>
      <c r="G45" s="120">
        <f>D45-E45</f>
        <v>0</v>
      </c>
    </row>
    <row r="46" spans="1:7" x14ac:dyDescent="0.25">
      <c r="A46" s="79" t="s">
        <v>400</v>
      </c>
      <c r="B46" s="229">
        <v>0</v>
      </c>
      <c r="C46" s="229">
        <v>0</v>
      </c>
      <c r="D46" s="120">
        <f t="shared" si="9"/>
        <v>0</v>
      </c>
      <c r="E46" s="229">
        <v>0</v>
      </c>
      <c r="F46" s="229">
        <v>0</v>
      </c>
      <c r="G46" s="120">
        <f t="shared" ref="G46:G62" si="10">D46-E46</f>
        <v>0</v>
      </c>
    </row>
    <row r="47" spans="1:7" x14ac:dyDescent="0.25">
      <c r="A47" s="79" t="s">
        <v>401</v>
      </c>
      <c r="B47" s="233">
        <v>17905983.09</v>
      </c>
      <c r="C47" s="233">
        <v>500</v>
      </c>
      <c r="D47" s="120">
        <f t="shared" si="9"/>
        <v>17906483.09</v>
      </c>
      <c r="E47" s="233">
        <v>4904535.96</v>
      </c>
      <c r="F47" s="233">
        <v>4842559.8499999996</v>
      </c>
      <c r="G47" s="120">
        <f t="shared" si="10"/>
        <v>13001947.129999999</v>
      </c>
    </row>
    <row r="48" spans="1:7" x14ac:dyDescent="0.25">
      <c r="A48" s="79" t="s">
        <v>402</v>
      </c>
      <c r="B48" s="229">
        <v>0</v>
      </c>
      <c r="C48" s="229">
        <v>0</v>
      </c>
      <c r="D48" s="120">
        <f t="shared" si="9"/>
        <v>0</v>
      </c>
      <c r="E48" s="229">
        <v>0</v>
      </c>
      <c r="F48" s="229">
        <v>0</v>
      </c>
      <c r="G48" s="120">
        <f t="shared" si="10"/>
        <v>0</v>
      </c>
    </row>
    <row r="49" spans="1:7" x14ac:dyDescent="0.25">
      <c r="A49" s="79" t="s">
        <v>403</v>
      </c>
      <c r="B49" s="233">
        <v>3476463.72</v>
      </c>
      <c r="C49" s="233">
        <v>2826363.52</v>
      </c>
      <c r="D49" s="120">
        <f t="shared" si="9"/>
        <v>6302827.2400000002</v>
      </c>
      <c r="E49" s="233">
        <v>0</v>
      </c>
      <c r="F49" s="233">
        <v>0</v>
      </c>
      <c r="G49" s="120">
        <f t="shared" si="10"/>
        <v>6302827.2400000002</v>
      </c>
    </row>
    <row r="50" spans="1:7" x14ac:dyDescent="0.25">
      <c r="A50" s="79" t="s">
        <v>404</v>
      </c>
      <c r="B50" s="229">
        <v>0</v>
      </c>
      <c r="C50" s="229">
        <v>0</v>
      </c>
      <c r="D50" s="120">
        <f t="shared" si="9"/>
        <v>0</v>
      </c>
      <c r="E50" s="229">
        <v>0</v>
      </c>
      <c r="F50" s="229">
        <v>0</v>
      </c>
      <c r="G50" s="120">
        <f t="shared" si="10"/>
        <v>0</v>
      </c>
    </row>
    <row r="51" spans="1:7" x14ac:dyDescent="0.25">
      <c r="A51" s="79" t="s">
        <v>405</v>
      </c>
      <c r="B51" s="233">
        <v>30813917.329999998</v>
      </c>
      <c r="C51" s="233">
        <v>2259312.1800000002</v>
      </c>
      <c r="D51" s="120">
        <f t="shared" si="9"/>
        <v>33073229.509999998</v>
      </c>
      <c r="E51" s="233">
        <v>4122300.15</v>
      </c>
      <c r="F51" s="233">
        <v>4122300.15</v>
      </c>
      <c r="G51" s="120">
        <f t="shared" si="10"/>
        <v>28950929.359999999</v>
      </c>
    </row>
    <row r="52" spans="1:7" x14ac:dyDescent="0.25">
      <c r="A52" s="79" t="s">
        <v>406</v>
      </c>
      <c r="B52" s="229">
        <v>0</v>
      </c>
      <c r="C52" s="229">
        <v>0</v>
      </c>
      <c r="D52" s="120">
        <f t="shared" si="9"/>
        <v>0</v>
      </c>
      <c r="E52" s="240">
        <v>0</v>
      </c>
      <c r="F52" s="240">
        <v>0</v>
      </c>
      <c r="G52" s="120">
        <f t="shared" si="10"/>
        <v>0</v>
      </c>
    </row>
    <row r="53" spans="1:7" x14ac:dyDescent="0.25">
      <c r="A53" s="57" t="s">
        <v>407</v>
      </c>
      <c r="B53" s="120">
        <f>SUM(B54:B60)</f>
        <v>186887429.86000001</v>
      </c>
      <c r="C53" s="120">
        <f t="shared" ref="C53:G53" si="11">SUM(C54:C60)</f>
        <v>41091183.049999997</v>
      </c>
      <c r="D53" s="120">
        <f t="shared" si="9"/>
        <v>227978612.91000003</v>
      </c>
      <c r="E53" s="120">
        <f t="shared" si="11"/>
        <v>39619574.030000001</v>
      </c>
      <c r="F53" s="120">
        <f t="shared" si="11"/>
        <v>39619574.030000001</v>
      </c>
      <c r="G53" s="120">
        <f t="shared" si="11"/>
        <v>188359038.88000003</v>
      </c>
    </row>
    <row r="54" spans="1:7" x14ac:dyDescent="0.25">
      <c r="A54" s="79" t="s">
        <v>408</v>
      </c>
      <c r="B54" s="233">
        <v>1144132</v>
      </c>
      <c r="C54" s="233">
        <v>0</v>
      </c>
      <c r="D54" s="120">
        <f t="shared" si="9"/>
        <v>1144132</v>
      </c>
      <c r="E54" s="242">
        <v>100991.74</v>
      </c>
      <c r="F54" s="242">
        <v>100991.74</v>
      </c>
      <c r="G54" s="120">
        <f t="shared" si="10"/>
        <v>1043140.26</v>
      </c>
    </row>
    <row r="55" spans="1:7" x14ac:dyDescent="0.25">
      <c r="A55" s="79" t="s">
        <v>409</v>
      </c>
      <c r="B55" s="233">
        <v>184243297.86000001</v>
      </c>
      <c r="C55" s="233">
        <v>41041183.049999997</v>
      </c>
      <c r="D55" s="120">
        <f t="shared" si="9"/>
        <v>225284480.91000003</v>
      </c>
      <c r="E55" s="242">
        <v>39518582.289999999</v>
      </c>
      <c r="F55" s="242">
        <v>39518582.289999999</v>
      </c>
      <c r="G55" s="120">
        <f t="shared" si="10"/>
        <v>185765898.62000003</v>
      </c>
    </row>
    <row r="56" spans="1:7" x14ac:dyDescent="0.25">
      <c r="A56" s="79" t="s">
        <v>410</v>
      </c>
      <c r="B56" s="229">
        <v>0</v>
      </c>
      <c r="C56" s="229">
        <v>0</v>
      </c>
      <c r="D56" s="120">
        <f t="shared" si="9"/>
        <v>0</v>
      </c>
      <c r="E56" s="241">
        <v>0</v>
      </c>
      <c r="F56" s="241">
        <v>0</v>
      </c>
      <c r="G56" s="120">
        <f t="shared" si="10"/>
        <v>0</v>
      </c>
    </row>
    <row r="57" spans="1:7" x14ac:dyDescent="0.25">
      <c r="A57" s="80" t="s">
        <v>411</v>
      </c>
      <c r="B57" s="233">
        <v>0</v>
      </c>
      <c r="C57" s="233">
        <v>50000</v>
      </c>
      <c r="D57" s="120">
        <f t="shared" si="9"/>
        <v>50000</v>
      </c>
      <c r="E57" s="242">
        <v>0</v>
      </c>
      <c r="F57" s="242">
        <v>0</v>
      </c>
      <c r="G57" s="120">
        <f t="shared" si="10"/>
        <v>50000</v>
      </c>
    </row>
    <row r="58" spans="1:7" x14ac:dyDescent="0.25">
      <c r="A58" s="79" t="s">
        <v>412</v>
      </c>
      <c r="B58" s="233">
        <v>1500000</v>
      </c>
      <c r="C58" s="233">
        <v>0</v>
      </c>
      <c r="D58" s="120">
        <f t="shared" si="9"/>
        <v>1500000</v>
      </c>
      <c r="E58" s="242">
        <v>0</v>
      </c>
      <c r="F58" s="242">
        <v>0</v>
      </c>
      <c r="G58" s="120">
        <f t="shared" si="10"/>
        <v>1500000</v>
      </c>
    </row>
    <row r="59" spans="1:7" x14ac:dyDescent="0.25">
      <c r="A59" s="79" t="s">
        <v>413</v>
      </c>
      <c r="B59" s="229">
        <v>0</v>
      </c>
      <c r="C59" s="229">
        <v>0</v>
      </c>
      <c r="D59" s="120">
        <f t="shared" si="9"/>
        <v>0</v>
      </c>
      <c r="E59" s="241">
        <v>0</v>
      </c>
      <c r="F59" s="241">
        <v>0</v>
      </c>
      <c r="G59" s="120">
        <f t="shared" si="10"/>
        <v>0</v>
      </c>
    </row>
    <row r="60" spans="1:7" x14ac:dyDescent="0.25">
      <c r="A60" s="79" t="s">
        <v>414</v>
      </c>
      <c r="B60" s="229">
        <v>0</v>
      </c>
      <c r="C60" s="229">
        <v>0</v>
      </c>
      <c r="D60" s="120">
        <f t="shared" si="9"/>
        <v>0</v>
      </c>
      <c r="E60" s="241">
        <v>0</v>
      </c>
      <c r="F60" s="241">
        <v>0</v>
      </c>
      <c r="G60" s="120">
        <f t="shared" si="10"/>
        <v>0</v>
      </c>
    </row>
    <row r="61" spans="1:7" x14ac:dyDescent="0.25">
      <c r="A61" s="57" t="s">
        <v>415</v>
      </c>
      <c r="B61" s="120">
        <f>SUM(B62:B70)</f>
        <v>0</v>
      </c>
      <c r="C61" s="120">
        <f t="shared" ref="C61:G61" si="12">SUM(C62:C70)</f>
        <v>80000</v>
      </c>
      <c r="D61" s="120">
        <f t="shared" si="12"/>
        <v>80000</v>
      </c>
      <c r="E61" s="120">
        <f t="shared" si="12"/>
        <v>80000</v>
      </c>
      <c r="F61" s="120">
        <f t="shared" si="12"/>
        <v>80000</v>
      </c>
      <c r="G61" s="120">
        <f t="shared" si="12"/>
        <v>0</v>
      </c>
    </row>
    <row r="62" spans="1:7" x14ac:dyDescent="0.25">
      <c r="A62" s="79" t="s">
        <v>416</v>
      </c>
      <c r="B62" s="233">
        <v>0</v>
      </c>
      <c r="C62" s="233">
        <v>80000</v>
      </c>
      <c r="D62" s="120">
        <f t="shared" si="9"/>
        <v>80000</v>
      </c>
      <c r="E62" s="233">
        <v>80000</v>
      </c>
      <c r="F62" s="120">
        <v>80000</v>
      </c>
      <c r="G62" s="120">
        <f t="shared" si="10"/>
        <v>0</v>
      </c>
    </row>
    <row r="63" spans="1:7" x14ac:dyDescent="0.25">
      <c r="A63" s="79" t="s">
        <v>417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25">
      <c r="A64" s="79" t="s">
        <v>418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25">
      <c r="A65" s="79" t="s">
        <v>419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25">
      <c r="A66" s="79" t="s">
        <v>420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25">
      <c r="A67" s="79" t="s">
        <v>421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25">
      <c r="A68" s="79" t="s">
        <v>422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25">
      <c r="A69" s="79" t="s">
        <v>423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25">
      <c r="A70" s="79" t="s">
        <v>424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25">
      <c r="A71" s="58" t="s">
        <v>425</v>
      </c>
      <c r="B71" s="120">
        <f>SUM(B72:B75)</f>
        <v>0</v>
      </c>
      <c r="C71" s="120">
        <f t="shared" ref="C71:G71" si="13">SUM(C72:C75)</f>
        <v>0</v>
      </c>
      <c r="D71" s="120">
        <f t="shared" si="13"/>
        <v>0</v>
      </c>
      <c r="E71" s="120">
        <f t="shared" si="13"/>
        <v>0</v>
      </c>
      <c r="F71" s="120">
        <f t="shared" si="13"/>
        <v>0</v>
      </c>
      <c r="G71" s="120">
        <f t="shared" si="13"/>
        <v>0</v>
      </c>
    </row>
    <row r="72" spans="1:7" x14ac:dyDescent="0.25">
      <c r="A72" s="79" t="s">
        <v>426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ht="30" x14ac:dyDescent="0.25">
      <c r="A73" s="79" t="s">
        <v>427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25">
      <c r="A74" s="79" t="s">
        <v>428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25">
      <c r="A75" s="79" t="s">
        <v>429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25">
      <c r="A76" s="44"/>
      <c r="B76" s="48"/>
      <c r="C76" s="48"/>
      <c r="D76" s="167"/>
      <c r="E76" s="48"/>
      <c r="F76" s="48"/>
      <c r="G76" s="48"/>
    </row>
    <row r="77" spans="1:7" x14ac:dyDescent="0.25">
      <c r="A77" s="3" t="s">
        <v>387</v>
      </c>
      <c r="B77" s="4">
        <f>B43+B9</f>
        <v>470497481</v>
      </c>
      <c r="C77" s="4">
        <f t="shared" ref="C77:G77" si="14">C43+C9</f>
        <v>102839982.48999999</v>
      </c>
      <c r="D77" s="165">
        <f t="shared" si="14"/>
        <v>573337463.49000001</v>
      </c>
      <c r="E77" s="165">
        <f t="shared" si="14"/>
        <v>86053100.75</v>
      </c>
      <c r="F77" s="165">
        <f t="shared" si="14"/>
        <v>85991124.639999986</v>
      </c>
      <c r="G77" s="165">
        <f t="shared" si="14"/>
        <v>487284362.74000001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C72:G75 B43:B44 B71:G71 B76:G77 C54:G60 C20:G26 C28:G36 C9:G18 D43:G53 C43:C52 B53:C53 C62:G7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C19 D11:D18 B27:C27 D20:D26 E19:G19 B29:G44 C28 E27:G27 B53:C53 B61:C61 B63:G77 E53:F53 D45:D52 D54:D60 E61:G61 G11:G18 G45:G52" unlockedFormula="1"/>
    <ignoredError sqref="D19 D27 D53 D61:D62 G53 G54:G60" formula="1" unlockedFormula="1"/>
    <ignoredError sqref="D2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F14" sqref="F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62" t="s">
        <v>431</v>
      </c>
      <c r="B1" s="254"/>
      <c r="C1" s="254"/>
      <c r="D1" s="254"/>
      <c r="E1" s="254"/>
      <c r="F1" s="254"/>
      <c r="G1" s="255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304</v>
      </c>
      <c r="B3" s="112"/>
      <c r="C3" s="112"/>
      <c r="D3" s="112"/>
      <c r="E3" s="112"/>
      <c r="F3" s="112"/>
      <c r="G3" s="113"/>
    </row>
    <row r="4" spans="1:7" x14ac:dyDescent="0.25">
      <c r="A4" s="111" t="s">
        <v>432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Marzo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3</v>
      </c>
      <c r="B6" s="115"/>
      <c r="C6" s="115"/>
      <c r="D6" s="115"/>
      <c r="E6" s="115"/>
      <c r="F6" s="115"/>
      <c r="G6" s="116"/>
    </row>
    <row r="7" spans="1:7" x14ac:dyDescent="0.25">
      <c r="A7" s="257" t="s">
        <v>433</v>
      </c>
      <c r="B7" s="260" t="s">
        <v>306</v>
      </c>
      <c r="C7" s="260"/>
      <c r="D7" s="260"/>
      <c r="E7" s="260"/>
      <c r="F7" s="260"/>
      <c r="G7" s="260" t="s">
        <v>307</v>
      </c>
    </row>
    <row r="8" spans="1:7" ht="30" x14ac:dyDescent="0.25">
      <c r="A8" s="258"/>
      <c r="B8" s="7" t="s">
        <v>308</v>
      </c>
      <c r="C8" s="32" t="s">
        <v>396</v>
      </c>
      <c r="D8" s="32" t="s">
        <v>239</v>
      </c>
      <c r="E8" s="32" t="s">
        <v>194</v>
      </c>
      <c r="F8" s="32" t="s">
        <v>211</v>
      </c>
      <c r="G8" s="270"/>
    </row>
    <row r="9" spans="1:7" ht="15.75" customHeight="1" x14ac:dyDescent="0.25">
      <c r="A9" s="26" t="s">
        <v>434</v>
      </c>
      <c r="B9" s="235">
        <f>SUM(B10,B11,B12,B15,B16,B19)</f>
        <v>144232311.97</v>
      </c>
      <c r="C9" s="235">
        <f t="shared" ref="C9:G9" si="0">SUM(C10,C11,C12,C15,C16,C19)</f>
        <v>0</v>
      </c>
      <c r="D9" s="235">
        <f t="shared" si="0"/>
        <v>144232311.97</v>
      </c>
      <c r="E9" s="235">
        <f t="shared" si="0"/>
        <v>30350332.920000002</v>
      </c>
      <c r="F9" s="235">
        <f t="shared" si="0"/>
        <v>30350332.920000002</v>
      </c>
      <c r="G9" s="235">
        <f t="shared" si="0"/>
        <v>144232311.97</v>
      </c>
    </row>
    <row r="10" spans="1:7" x14ac:dyDescent="0.25">
      <c r="A10" s="57" t="s">
        <v>435</v>
      </c>
      <c r="B10" s="252">
        <v>144232311.97</v>
      </c>
      <c r="C10" s="252">
        <v>0</v>
      </c>
      <c r="D10" s="251">
        <v>144232311.97</v>
      </c>
      <c r="E10" s="252">
        <v>30350332.920000002</v>
      </c>
      <c r="F10" s="252">
        <v>30350332.920000002</v>
      </c>
      <c r="G10" s="245">
        <f>'Formato 6 d)'!B10</f>
        <v>144232311.97</v>
      </c>
    </row>
    <row r="11" spans="1:7" ht="15.75" customHeight="1" x14ac:dyDescent="0.25">
      <c r="A11" s="57" t="s">
        <v>436</v>
      </c>
      <c r="B11" s="245">
        <v>0</v>
      </c>
      <c r="C11" s="245">
        <v>0</v>
      </c>
      <c r="D11" s="245">
        <v>0</v>
      </c>
      <c r="E11" s="245">
        <v>0</v>
      </c>
      <c r="F11" s="245">
        <v>0</v>
      </c>
      <c r="G11" s="245">
        <f t="shared" ref="G11:G19" si="1">D11-E11</f>
        <v>0</v>
      </c>
    </row>
    <row r="12" spans="1:7" x14ac:dyDescent="0.25">
      <c r="A12" s="57" t="s">
        <v>437</v>
      </c>
      <c r="B12" s="245">
        <f>B13+B14</f>
        <v>0</v>
      </c>
      <c r="C12" s="245">
        <f t="shared" ref="C12:G12" si="2">C13+C14</f>
        <v>0</v>
      </c>
      <c r="D12" s="245">
        <f t="shared" si="2"/>
        <v>0</v>
      </c>
      <c r="E12" s="245">
        <f t="shared" si="2"/>
        <v>0</v>
      </c>
      <c r="F12" s="245">
        <f t="shared" si="2"/>
        <v>0</v>
      </c>
      <c r="G12" s="245">
        <f t="shared" si="2"/>
        <v>0</v>
      </c>
    </row>
    <row r="13" spans="1:7" x14ac:dyDescent="0.25">
      <c r="A13" s="76" t="s">
        <v>438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f t="shared" si="1"/>
        <v>0</v>
      </c>
    </row>
    <row r="14" spans="1:7" x14ac:dyDescent="0.25">
      <c r="A14" s="76" t="s">
        <v>439</v>
      </c>
      <c r="B14" s="245">
        <v>0</v>
      </c>
      <c r="C14" s="245">
        <v>0</v>
      </c>
      <c r="D14" s="245">
        <v>0</v>
      </c>
      <c r="E14" s="245">
        <v>0</v>
      </c>
      <c r="F14" s="245">
        <v>0</v>
      </c>
      <c r="G14" s="245">
        <f t="shared" si="1"/>
        <v>0</v>
      </c>
    </row>
    <row r="15" spans="1:7" x14ac:dyDescent="0.25">
      <c r="A15" s="57" t="s">
        <v>440</v>
      </c>
      <c r="B15" s="245">
        <v>0</v>
      </c>
      <c r="C15" s="245">
        <v>0</v>
      </c>
      <c r="D15" s="245">
        <v>0</v>
      </c>
      <c r="E15" s="245">
        <v>0</v>
      </c>
      <c r="F15" s="245">
        <v>0</v>
      </c>
      <c r="G15" s="245">
        <f t="shared" si="1"/>
        <v>0</v>
      </c>
    </row>
    <row r="16" spans="1:7" ht="30" x14ac:dyDescent="0.25">
      <c r="A16" s="58" t="s">
        <v>441</v>
      </c>
      <c r="B16" s="245">
        <f>B17+B18</f>
        <v>0</v>
      </c>
      <c r="C16" s="245">
        <f t="shared" ref="C16:G16" si="3">C17+C18</f>
        <v>0</v>
      </c>
      <c r="D16" s="245">
        <f t="shared" si="3"/>
        <v>0</v>
      </c>
      <c r="E16" s="245">
        <f t="shared" si="3"/>
        <v>0</v>
      </c>
      <c r="F16" s="245">
        <f t="shared" si="3"/>
        <v>0</v>
      </c>
      <c r="G16" s="245">
        <f t="shared" si="3"/>
        <v>0</v>
      </c>
    </row>
    <row r="17" spans="1:7" x14ac:dyDescent="0.25">
      <c r="A17" s="76" t="s">
        <v>442</v>
      </c>
      <c r="B17" s="245">
        <v>0</v>
      </c>
      <c r="C17" s="245">
        <v>0</v>
      </c>
      <c r="D17" s="245">
        <v>0</v>
      </c>
      <c r="E17" s="245">
        <v>0</v>
      </c>
      <c r="F17" s="245">
        <v>0</v>
      </c>
      <c r="G17" s="245">
        <f t="shared" si="1"/>
        <v>0</v>
      </c>
    </row>
    <row r="18" spans="1:7" x14ac:dyDescent="0.25">
      <c r="A18" s="76" t="s">
        <v>443</v>
      </c>
      <c r="B18" s="245">
        <v>0</v>
      </c>
      <c r="C18" s="245">
        <v>0</v>
      </c>
      <c r="D18" s="245">
        <v>0</v>
      </c>
      <c r="E18" s="245">
        <v>0</v>
      </c>
      <c r="F18" s="245">
        <v>0</v>
      </c>
      <c r="G18" s="245">
        <f t="shared" si="1"/>
        <v>0</v>
      </c>
    </row>
    <row r="19" spans="1:7" x14ac:dyDescent="0.25">
      <c r="A19" s="57" t="s">
        <v>444</v>
      </c>
      <c r="B19" s="245">
        <v>0</v>
      </c>
      <c r="C19" s="245">
        <v>0</v>
      </c>
      <c r="D19" s="245">
        <v>0</v>
      </c>
      <c r="E19" s="245">
        <v>0</v>
      </c>
      <c r="F19" s="245">
        <v>0</v>
      </c>
      <c r="G19" s="24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445</v>
      </c>
      <c r="B21" s="235">
        <f>SUM(B22,B23,B24,B27,B28,B31)</f>
        <v>3418404.33</v>
      </c>
      <c r="C21" s="235">
        <f t="shared" ref="C21:F21" si="4">SUM(C22,C23,C24,C27,C28,C31)</f>
        <v>0</v>
      </c>
      <c r="D21" s="235">
        <f t="shared" si="4"/>
        <v>3418404.33</v>
      </c>
      <c r="E21" s="235">
        <f t="shared" si="4"/>
        <v>5220.79</v>
      </c>
      <c r="F21" s="235">
        <f t="shared" si="4"/>
        <v>5220.79</v>
      </c>
      <c r="G21" s="235">
        <f>SUM(G22,G23,G24,G27,G28,G31)</f>
        <v>3413183.54</v>
      </c>
    </row>
    <row r="22" spans="1:7" x14ac:dyDescent="0.25">
      <c r="A22" s="57" t="s">
        <v>435</v>
      </c>
      <c r="B22" s="234">
        <v>3418404.33</v>
      </c>
      <c r="C22" s="234">
        <v>0</v>
      </c>
      <c r="D22" s="246">
        <v>3418404.33</v>
      </c>
      <c r="E22" s="234">
        <v>5220.79</v>
      </c>
      <c r="F22" s="234">
        <v>5220.79</v>
      </c>
      <c r="G22" s="245">
        <f t="shared" ref="G22:G31" si="5">D22-E22</f>
        <v>3413183.54</v>
      </c>
    </row>
    <row r="23" spans="1:7" x14ac:dyDescent="0.25">
      <c r="A23" s="57" t="s">
        <v>436</v>
      </c>
      <c r="B23" s="245">
        <v>0</v>
      </c>
      <c r="C23" s="245">
        <v>0</v>
      </c>
      <c r="D23" s="245">
        <v>0</v>
      </c>
      <c r="E23" s="245">
        <v>0</v>
      </c>
      <c r="F23" s="245">
        <v>0</v>
      </c>
      <c r="G23" s="245">
        <f t="shared" si="5"/>
        <v>0</v>
      </c>
    </row>
    <row r="24" spans="1:7" x14ac:dyDescent="0.25">
      <c r="A24" s="57" t="s">
        <v>437</v>
      </c>
      <c r="B24" s="245">
        <f t="shared" ref="B24:G24" si="6">B25+B26</f>
        <v>0</v>
      </c>
      <c r="C24" s="245">
        <f t="shared" si="6"/>
        <v>0</v>
      </c>
      <c r="D24" s="245">
        <f t="shared" si="6"/>
        <v>0</v>
      </c>
      <c r="E24" s="245">
        <f t="shared" si="6"/>
        <v>0</v>
      </c>
      <c r="F24" s="245">
        <f t="shared" si="6"/>
        <v>0</v>
      </c>
      <c r="G24" s="245">
        <f t="shared" si="6"/>
        <v>0</v>
      </c>
    </row>
    <row r="25" spans="1:7" x14ac:dyDescent="0.25">
      <c r="A25" s="76" t="s">
        <v>438</v>
      </c>
      <c r="B25" s="245">
        <v>0</v>
      </c>
      <c r="C25" s="245">
        <v>0</v>
      </c>
      <c r="D25" s="245">
        <v>0</v>
      </c>
      <c r="E25" s="245">
        <v>0</v>
      </c>
      <c r="F25" s="245">
        <v>0</v>
      </c>
      <c r="G25" s="245">
        <f t="shared" si="5"/>
        <v>0</v>
      </c>
    </row>
    <row r="26" spans="1:7" x14ac:dyDescent="0.25">
      <c r="A26" s="76" t="s">
        <v>439</v>
      </c>
      <c r="B26" s="245">
        <v>0</v>
      </c>
      <c r="C26" s="245">
        <v>0</v>
      </c>
      <c r="D26" s="245">
        <v>0</v>
      </c>
      <c r="E26" s="245">
        <v>0</v>
      </c>
      <c r="F26" s="245">
        <v>0</v>
      </c>
      <c r="G26" s="245">
        <f t="shared" si="5"/>
        <v>0</v>
      </c>
    </row>
    <row r="27" spans="1:7" x14ac:dyDescent="0.25">
      <c r="A27" s="57" t="s">
        <v>440</v>
      </c>
      <c r="B27" s="245">
        <v>0</v>
      </c>
      <c r="C27" s="245">
        <v>0</v>
      </c>
      <c r="D27" s="245">
        <v>0</v>
      </c>
      <c r="E27" s="245">
        <v>0</v>
      </c>
      <c r="F27" s="245">
        <v>0</v>
      </c>
      <c r="G27" s="245">
        <f t="shared" si="5"/>
        <v>0</v>
      </c>
    </row>
    <row r="28" spans="1:7" ht="30" x14ac:dyDescent="0.25">
      <c r="A28" s="58" t="s">
        <v>441</v>
      </c>
      <c r="B28" s="245">
        <f t="shared" ref="B28:G28" si="7">B29+B30</f>
        <v>0</v>
      </c>
      <c r="C28" s="245">
        <f t="shared" si="7"/>
        <v>0</v>
      </c>
      <c r="D28" s="245">
        <f t="shared" si="7"/>
        <v>0</v>
      </c>
      <c r="E28" s="245">
        <f t="shared" si="7"/>
        <v>0</v>
      </c>
      <c r="F28" s="245">
        <f t="shared" si="7"/>
        <v>0</v>
      </c>
      <c r="G28" s="245">
        <f t="shared" si="7"/>
        <v>0</v>
      </c>
    </row>
    <row r="29" spans="1:7" x14ac:dyDescent="0.25">
      <c r="A29" s="76" t="s">
        <v>442</v>
      </c>
      <c r="B29" s="245">
        <v>0</v>
      </c>
      <c r="C29" s="245">
        <v>0</v>
      </c>
      <c r="D29" s="245">
        <v>0</v>
      </c>
      <c r="E29" s="245">
        <v>0</v>
      </c>
      <c r="F29" s="245">
        <v>0</v>
      </c>
      <c r="G29" s="245">
        <f t="shared" si="5"/>
        <v>0</v>
      </c>
    </row>
    <row r="30" spans="1:7" x14ac:dyDescent="0.25">
      <c r="A30" s="76" t="s">
        <v>443</v>
      </c>
      <c r="B30" s="245">
        <v>0</v>
      </c>
      <c r="C30" s="245">
        <v>0</v>
      </c>
      <c r="D30" s="245">
        <v>0</v>
      </c>
      <c r="E30" s="245">
        <v>0</v>
      </c>
      <c r="F30" s="245">
        <v>0</v>
      </c>
      <c r="G30" s="245">
        <f t="shared" si="5"/>
        <v>0</v>
      </c>
    </row>
    <row r="31" spans="1:7" x14ac:dyDescent="0.25">
      <c r="A31" s="57" t="s">
        <v>444</v>
      </c>
      <c r="B31" s="245">
        <v>0</v>
      </c>
      <c r="C31" s="245">
        <v>0</v>
      </c>
      <c r="D31" s="245">
        <v>0</v>
      </c>
      <c r="E31" s="245">
        <v>0</v>
      </c>
      <c r="F31" s="245">
        <v>0</v>
      </c>
      <c r="G31" s="245">
        <f t="shared" si="5"/>
        <v>0</v>
      </c>
    </row>
    <row r="32" spans="1:7" x14ac:dyDescent="0.25">
      <c r="A32" s="44"/>
      <c r="B32" s="247"/>
      <c r="C32" s="247"/>
      <c r="D32" s="247"/>
      <c r="E32" s="247"/>
      <c r="F32" s="247"/>
      <c r="G32" s="247"/>
    </row>
    <row r="33" spans="1:7" ht="14.45" customHeight="1" x14ac:dyDescent="0.25">
      <c r="A33" s="3" t="s">
        <v>446</v>
      </c>
      <c r="B33" s="235">
        <f>B21+B9</f>
        <v>147650716.30000001</v>
      </c>
      <c r="C33" s="235">
        <f t="shared" ref="C33:G33" si="8">C21+C9</f>
        <v>0</v>
      </c>
      <c r="D33" s="235">
        <f t="shared" si="8"/>
        <v>147650716.30000001</v>
      </c>
      <c r="E33" s="235">
        <f t="shared" si="8"/>
        <v>30355553.710000001</v>
      </c>
      <c r="F33" s="235">
        <f t="shared" si="8"/>
        <v>30355553.710000001</v>
      </c>
      <c r="G33" s="235">
        <f t="shared" si="8"/>
        <v>147645495.50999999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6aa8a68a-ab09-4ac8-a697-fdce915bc567"/>
    <ds:schemaRef ds:uri="http://purl.org/dc/elements/1.1/"/>
    <ds:schemaRef ds:uri="http://schemas.microsoft.com/office/2006/metadata/properties"/>
    <ds:schemaRef ds:uri="http://purl.org/dc/dcmitype/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Windows User</cp:lastModifiedBy>
  <cp:revision/>
  <dcterms:created xsi:type="dcterms:W3CDTF">2023-03-16T22:14:51Z</dcterms:created>
  <dcterms:modified xsi:type="dcterms:W3CDTF">2025-05-12T00:30:51Z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